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E:\Lan Tran\TRAN LAN\PHONG CTXH\QUY HOẠCH PHÁT TRIỂN MẠNG LƯỚI GIAI ĐOẠN 2021-2030\ĐIỀU CHỈNH QUY HOẠCH\Hồ sơ trình ngày 26.12.2025\"/>
    </mc:Choice>
  </mc:AlternateContent>
  <xr:revisionPtr revIDLastSave="0" documentId="13_ncr:1_{EB381E6F-85AB-4451-AD9B-5540A06DC807}" xr6:coauthVersionLast="47" xr6:coauthVersionMax="47" xr10:uidLastSave="{00000000-0000-0000-0000-000000000000}"/>
  <bookViews>
    <workbookView xWindow="-120" yWindow="-120" windowWidth="24240" windowHeight="13020" tabRatio="915" activeTab="1" xr2:uid="{00000000-000D-0000-FFFF-FFFF00000000}"/>
  </bookViews>
  <sheets>
    <sheet name="CƠ SƠ THUỘC BỘ" sheetId="25" r:id="rId1"/>
    <sheet name="nct 2" sheetId="41" r:id="rId2"/>
    <sheet name="te 2" sheetId="42" r:id="rId3"/>
    <sheet name="th 2" sheetId="43" r:id="rId4"/>
    <sheet name="cai nghiện ma túy" sheetId="48" r:id="rId5"/>
    <sheet name="kt 2" sheetId="44" r:id="rId6"/>
    <sheet name="TT2" sheetId="45" r:id="rId7"/>
  </sheets>
  <definedNames>
    <definedName name="_xlnm.Print_Titles" localSheetId="5">'kt 2'!$3:$5</definedName>
    <definedName name="_xlnm.Print_Titles" localSheetId="1">'nct 2'!$4:$6</definedName>
    <definedName name="_xlnm.Print_Titles" localSheetId="2">'te 2'!$3:$3</definedName>
    <definedName name="_xlnm.Print_Titles" localSheetId="3">'th 2'!$3:$5</definedName>
    <definedName name="_xlnm.Print_Titles" localSheetId="6">'TT2'!$3:$5</definedName>
  </definedNames>
  <calcPr calcId="191029"/>
</workbook>
</file>

<file path=xl/calcChain.xml><?xml version="1.0" encoding="utf-8"?>
<calcChain xmlns="http://schemas.openxmlformats.org/spreadsheetml/2006/main">
  <c r="H31" i="41" l="1"/>
  <c r="G37" i="42"/>
  <c r="H37" i="42"/>
  <c r="G31" i="41"/>
  <c r="D16" i="48"/>
  <c r="E37" i="48"/>
  <c r="C37" i="48" s="1"/>
  <c r="D37" i="48"/>
  <c r="C45" i="48"/>
  <c r="C44" i="48"/>
  <c r="C43" i="48"/>
  <c r="E40" i="48"/>
  <c r="C42" i="48"/>
  <c r="C41" i="48"/>
  <c r="D40" i="48"/>
  <c r="C38" i="48"/>
  <c r="C35" i="48"/>
  <c r="C33" i="48"/>
  <c r="C32" i="48"/>
  <c r="C31" i="48"/>
  <c r="C30" i="48"/>
  <c r="C28" i="48"/>
  <c r="C27" i="48"/>
  <c r="D23" i="48"/>
  <c r="C26" i="48"/>
  <c r="C25" i="48"/>
  <c r="C24" i="48"/>
  <c r="E23" i="48"/>
  <c r="C21" i="48"/>
  <c r="C20" i="48"/>
  <c r="C19" i="48"/>
  <c r="C18" i="48"/>
  <c r="E16" i="48"/>
  <c r="C15" i="48"/>
  <c r="C14" i="48"/>
  <c r="C13" i="48"/>
  <c r="C12" i="48"/>
  <c r="C11" i="48"/>
  <c r="C10" i="48"/>
  <c r="C9" i="48"/>
  <c r="C8" i="48"/>
  <c r="C7" i="48"/>
  <c r="C17" i="48" l="1"/>
  <c r="C22" i="48"/>
  <c r="C6" i="48"/>
  <c r="E6" i="48"/>
  <c r="C23" i="48"/>
  <c r="E29" i="48"/>
  <c r="C34" i="48"/>
  <c r="C29" i="48" s="1"/>
  <c r="C39" i="48"/>
  <c r="E36" i="48"/>
  <c r="D29" i="48"/>
  <c r="D6" i="48"/>
  <c r="C16" i="48"/>
  <c r="C40" i="48"/>
  <c r="D36" i="48"/>
  <c r="C36" i="48" l="1"/>
  <c r="C5" i="48" s="1"/>
  <c r="E5" i="48"/>
  <c r="D5" i="48"/>
  <c r="E21" i="41" l="1"/>
  <c r="G17" i="45"/>
  <c r="H17" i="45"/>
  <c r="G24" i="45"/>
  <c r="H24" i="45"/>
  <c r="G30" i="45"/>
  <c r="H30" i="45"/>
  <c r="G37" i="45"/>
  <c r="H37" i="45"/>
  <c r="G41" i="45"/>
  <c r="H41" i="45"/>
  <c r="F9" i="45"/>
  <c r="F10" i="45"/>
  <c r="F11" i="45"/>
  <c r="F12" i="45"/>
  <c r="F13" i="45"/>
  <c r="F14" i="45"/>
  <c r="F15" i="45"/>
  <c r="F16" i="45"/>
  <c r="F18" i="45"/>
  <c r="F19" i="45"/>
  <c r="F20" i="45"/>
  <c r="F21" i="45"/>
  <c r="F22" i="45"/>
  <c r="F23" i="45"/>
  <c r="F25" i="45"/>
  <c r="F26" i="45"/>
  <c r="F27" i="45"/>
  <c r="F28" i="45"/>
  <c r="F29" i="45"/>
  <c r="F31" i="45"/>
  <c r="F32" i="45"/>
  <c r="F33" i="45"/>
  <c r="F34" i="45"/>
  <c r="F35" i="45"/>
  <c r="F36" i="45"/>
  <c r="F38" i="45"/>
  <c r="F39" i="45"/>
  <c r="F40" i="45"/>
  <c r="F42" i="45"/>
  <c r="F43" i="45"/>
  <c r="F44" i="45"/>
  <c r="F45" i="45"/>
  <c r="F46" i="45"/>
  <c r="F8" i="45"/>
  <c r="G7" i="45"/>
  <c r="H7" i="45"/>
  <c r="G41" i="44"/>
  <c r="H41" i="44"/>
  <c r="G37" i="44"/>
  <c r="H37" i="44"/>
  <c r="G30" i="44"/>
  <c r="H30" i="44"/>
  <c r="G24" i="44"/>
  <c r="H24" i="44"/>
  <c r="G17" i="44"/>
  <c r="H17" i="44"/>
  <c r="G7" i="44"/>
  <c r="H7" i="44"/>
  <c r="G7" i="43"/>
  <c r="H7" i="43"/>
  <c r="G17" i="43"/>
  <c r="H17" i="43"/>
  <c r="G24" i="43"/>
  <c r="H24" i="43"/>
  <c r="G30" i="43"/>
  <c r="H30" i="43"/>
  <c r="G37" i="43"/>
  <c r="H37" i="43"/>
  <c r="G41" i="43"/>
  <c r="H41" i="43"/>
  <c r="F9" i="43"/>
  <c r="F10" i="43"/>
  <c r="F11" i="43"/>
  <c r="F12" i="43"/>
  <c r="F13" i="43"/>
  <c r="F14" i="43"/>
  <c r="F15" i="43"/>
  <c r="F16" i="43"/>
  <c r="F18" i="43"/>
  <c r="F19" i="43"/>
  <c r="F20" i="43"/>
  <c r="F21" i="43"/>
  <c r="F22" i="43"/>
  <c r="F23" i="43"/>
  <c r="F25" i="43"/>
  <c r="F26" i="43"/>
  <c r="F27" i="43"/>
  <c r="F28" i="43"/>
  <c r="F29" i="43"/>
  <c r="F31" i="43"/>
  <c r="F32" i="43"/>
  <c r="F33" i="43"/>
  <c r="F34" i="43"/>
  <c r="F35" i="43"/>
  <c r="F36" i="43"/>
  <c r="F38" i="43"/>
  <c r="F39" i="43"/>
  <c r="F40" i="43"/>
  <c r="F42" i="43"/>
  <c r="F43" i="43"/>
  <c r="F44" i="43"/>
  <c r="F45" i="43"/>
  <c r="F46" i="43"/>
  <c r="F8" i="43"/>
  <c r="G7" i="42"/>
  <c r="H7" i="42"/>
  <c r="G17" i="42"/>
  <c r="H17" i="42"/>
  <c r="G24" i="42"/>
  <c r="H24" i="42"/>
  <c r="G30" i="42"/>
  <c r="H30" i="42"/>
  <c r="G41" i="42"/>
  <c r="H41" i="42"/>
  <c r="F9" i="42"/>
  <c r="F10" i="42"/>
  <c r="F11" i="42"/>
  <c r="F12" i="42"/>
  <c r="F13" i="42"/>
  <c r="F14" i="42"/>
  <c r="F15" i="42"/>
  <c r="F16" i="42"/>
  <c r="F18" i="42"/>
  <c r="F19" i="42"/>
  <c r="F20" i="42"/>
  <c r="F21" i="42"/>
  <c r="F22" i="42"/>
  <c r="F23" i="42"/>
  <c r="F25" i="42"/>
  <c r="F26" i="42"/>
  <c r="F27" i="42"/>
  <c r="F28" i="42"/>
  <c r="F29" i="42"/>
  <c r="F31" i="42"/>
  <c r="F32" i="42"/>
  <c r="F33" i="42"/>
  <c r="F34" i="42"/>
  <c r="F35" i="42"/>
  <c r="F36" i="42"/>
  <c r="F38" i="42"/>
  <c r="F39" i="42"/>
  <c r="F40" i="42"/>
  <c r="F37" i="42" s="1"/>
  <c r="F42" i="42"/>
  <c r="F43" i="42"/>
  <c r="F44" i="42"/>
  <c r="F45" i="42"/>
  <c r="F46" i="42"/>
  <c r="F8" i="42"/>
  <c r="G42" i="41"/>
  <c r="H42" i="41"/>
  <c r="G38" i="41"/>
  <c r="H38" i="41"/>
  <c r="G25" i="41"/>
  <c r="H25" i="41"/>
  <c r="G18" i="41"/>
  <c r="H18" i="41"/>
  <c r="G8" i="41"/>
  <c r="H8" i="41"/>
  <c r="F11" i="41"/>
  <c r="F12" i="41"/>
  <c r="F13" i="41"/>
  <c r="F14" i="41"/>
  <c r="F15" i="41"/>
  <c r="F16" i="41"/>
  <c r="F17" i="41"/>
  <c r="F19" i="41"/>
  <c r="F20" i="41"/>
  <c r="F21" i="41"/>
  <c r="F22" i="41"/>
  <c r="F23" i="41"/>
  <c r="F24" i="41"/>
  <c r="F26" i="41"/>
  <c r="F27" i="41"/>
  <c r="F28" i="41"/>
  <c r="F29" i="41"/>
  <c r="F30" i="41"/>
  <c r="F31" i="41"/>
  <c r="F32" i="41"/>
  <c r="F33" i="41"/>
  <c r="F34" i="41"/>
  <c r="F35" i="41"/>
  <c r="F36" i="41"/>
  <c r="F37" i="41"/>
  <c r="F39" i="41"/>
  <c r="F40" i="41"/>
  <c r="F41" i="41"/>
  <c r="F43" i="41"/>
  <c r="F44" i="41"/>
  <c r="F45" i="41"/>
  <c r="F46" i="41"/>
  <c r="F47" i="41"/>
  <c r="F10" i="41"/>
  <c r="F9" i="41"/>
  <c r="F47" i="44"/>
  <c r="F46" i="44"/>
  <c r="F45" i="44"/>
  <c r="F44" i="44"/>
  <c r="F43" i="44"/>
  <c r="F42" i="44"/>
  <c r="F40" i="44"/>
  <c r="F39" i="44"/>
  <c r="F38" i="44"/>
  <c r="F36" i="44"/>
  <c r="F35" i="44"/>
  <c r="F34" i="44"/>
  <c r="F33" i="44"/>
  <c r="F32" i="44"/>
  <c r="F31" i="44"/>
  <c r="F29" i="44"/>
  <c r="F28" i="44"/>
  <c r="F27" i="44"/>
  <c r="F26" i="44"/>
  <c r="F25" i="44"/>
  <c r="F23" i="44"/>
  <c r="F22" i="44"/>
  <c r="F21" i="44"/>
  <c r="F20" i="44"/>
  <c r="F19" i="44"/>
  <c r="F18" i="44"/>
  <c r="F16" i="44"/>
  <c r="F15" i="44"/>
  <c r="F14" i="44"/>
  <c r="F13" i="44"/>
  <c r="F12" i="44"/>
  <c r="F11" i="44"/>
  <c r="F10" i="44"/>
  <c r="F9" i="44"/>
  <c r="F8" i="44"/>
  <c r="D34" i="45"/>
  <c r="C34" i="45" s="1"/>
  <c r="D33" i="45"/>
  <c r="D31" i="45"/>
  <c r="D23" i="45"/>
  <c r="D22" i="45"/>
  <c r="D20" i="45"/>
  <c r="C20" i="45" s="1"/>
  <c r="E18" i="45"/>
  <c r="C46" i="45"/>
  <c r="E45" i="45"/>
  <c r="C45" i="45"/>
  <c r="C44" i="45"/>
  <c r="E43" i="45"/>
  <c r="C43" i="45" s="1"/>
  <c r="E42" i="45"/>
  <c r="C42" i="45"/>
  <c r="R41" i="45"/>
  <c r="Q41" i="45"/>
  <c r="P41" i="45"/>
  <c r="O41" i="45"/>
  <c r="N41" i="45"/>
  <c r="M41" i="45"/>
  <c r="L41" i="45"/>
  <c r="K41" i="45"/>
  <c r="D41" i="45"/>
  <c r="E40" i="45"/>
  <c r="C40" i="45" s="1"/>
  <c r="E39" i="45"/>
  <c r="C39" i="45" s="1"/>
  <c r="E38" i="45"/>
  <c r="C38" i="45" s="1"/>
  <c r="R37" i="45"/>
  <c r="Q37" i="45"/>
  <c r="P37" i="45"/>
  <c r="P30" i="45" s="1"/>
  <c r="P24" i="45" s="1"/>
  <c r="O37" i="45"/>
  <c r="O30" i="45" s="1"/>
  <c r="O24" i="45" s="1"/>
  <c r="N37" i="45"/>
  <c r="N30" i="45" s="1"/>
  <c r="N24" i="45" s="1"/>
  <c r="M37" i="45"/>
  <c r="M30" i="45" s="1"/>
  <c r="M24" i="45" s="1"/>
  <c r="L37" i="45"/>
  <c r="L30" i="45" s="1"/>
  <c r="L24" i="45" s="1"/>
  <c r="K37" i="45"/>
  <c r="K30" i="45" s="1"/>
  <c r="K24" i="45" s="1"/>
  <c r="D37" i="45"/>
  <c r="E36" i="45"/>
  <c r="C36" i="45"/>
  <c r="E35" i="45"/>
  <c r="C35" i="45" s="1"/>
  <c r="E33" i="45"/>
  <c r="E32" i="45"/>
  <c r="C32" i="45" s="1"/>
  <c r="E31" i="45"/>
  <c r="C31" i="45" s="1"/>
  <c r="R30" i="45"/>
  <c r="R24" i="45" s="1"/>
  <c r="Q30" i="45"/>
  <c r="Q24" i="45" s="1"/>
  <c r="C29" i="45"/>
  <c r="E28" i="45"/>
  <c r="C28" i="45" s="1"/>
  <c r="C27" i="45"/>
  <c r="C26" i="45"/>
  <c r="C25" i="45"/>
  <c r="E23" i="45"/>
  <c r="C23" i="45" s="1"/>
  <c r="E22" i="45"/>
  <c r="C21" i="45"/>
  <c r="C19" i="45"/>
  <c r="R17" i="45"/>
  <c r="Q17" i="45"/>
  <c r="P17" i="45"/>
  <c r="O17" i="45"/>
  <c r="N17" i="45"/>
  <c r="M17" i="45"/>
  <c r="L17" i="45"/>
  <c r="K17" i="45"/>
  <c r="C16" i="45"/>
  <c r="C15" i="45"/>
  <c r="C14" i="45"/>
  <c r="E13" i="45"/>
  <c r="C13" i="45" s="1"/>
  <c r="C12" i="45"/>
  <c r="C11" i="45"/>
  <c r="C10" i="45"/>
  <c r="C9" i="45"/>
  <c r="C8" i="45"/>
  <c r="R7" i="45"/>
  <c r="Q7" i="45"/>
  <c r="P7" i="45"/>
  <c r="O7" i="45"/>
  <c r="N7" i="45"/>
  <c r="M7" i="45"/>
  <c r="L7" i="45"/>
  <c r="K7" i="45"/>
  <c r="D7" i="45"/>
  <c r="E46" i="44"/>
  <c r="C46" i="44" s="1"/>
  <c r="E43" i="44"/>
  <c r="C43" i="44" s="1"/>
  <c r="E42" i="44"/>
  <c r="E40" i="44"/>
  <c r="C40" i="44" s="1"/>
  <c r="D41" i="44"/>
  <c r="K41" i="44"/>
  <c r="L41" i="44"/>
  <c r="M41" i="44"/>
  <c r="N41" i="44"/>
  <c r="O41" i="44"/>
  <c r="P41" i="44"/>
  <c r="Q41" i="44"/>
  <c r="R41" i="44"/>
  <c r="E39" i="44"/>
  <c r="C39" i="44" s="1"/>
  <c r="E38" i="44"/>
  <c r="D38" i="44"/>
  <c r="E36" i="44"/>
  <c r="C36" i="44" s="1"/>
  <c r="E35" i="44"/>
  <c r="C35" i="44" s="1"/>
  <c r="D34" i="44"/>
  <c r="C34" i="44" s="1"/>
  <c r="E33" i="44"/>
  <c r="C33" i="44" s="1"/>
  <c r="E32" i="44"/>
  <c r="C32" i="44" s="1"/>
  <c r="D24" i="44"/>
  <c r="E28" i="44"/>
  <c r="E24" i="44" s="1"/>
  <c r="E23" i="44"/>
  <c r="D23" i="44"/>
  <c r="E22" i="44"/>
  <c r="D22" i="44"/>
  <c r="E13" i="44"/>
  <c r="C13" i="44" s="1"/>
  <c r="E12" i="44"/>
  <c r="C12" i="44" s="1"/>
  <c r="E18" i="44"/>
  <c r="C18" i="44" s="1"/>
  <c r="C11" i="44"/>
  <c r="C8" i="44"/>
  <c r="E45" i="43"/>
  <c r="C45" i="43" s="1"/>
  <c r="D45" i="43"/>
  <c r="D44" i="43"/>
  <c r="E43" i="43"/>
  <c r="E42" i="43"/>
  <c r="D42" i="43"/>
  <c r="E40" i="43"/>
  <c r="D40" i="43"/>
  <c r="E38" i="43"/>
  <c r="D38" i="43"/>
  <c r="E36" i="43"/>
  <c r="D36" i="43"/>
  <c r="E35" i="43"/>
  <c r="D35" i="43"/>
  <c r="E34" i="43"/>
  <c r="D34" i="43"/>
  <c r="E33" i="43"/>
  <c r="D33" i="43"/>
  <c r="J30" i="43"/>
  <c r="E28" i="43"/>
  <c r="E24" i="43" s="1"/>
  <c r="D28" i="43"/>
  <c r="D24" i="43" s="1"/>
  <c r="E23" i="43"/>
  <c r="D23" i="43"/>
  <c r="E22" i="43"/>
  <c r="D22" i="43"/>
  <c r="E13" i="43"/>
  <c r="D13" i="43"/>
  <c r="E12" i="43"/>
  <c r="D12" i="43"/>
  <c r="E18" i="43"/>
  <c r="D18" i="43"/>
  <c r="D11" i="43"/>
  <c r="C46" i="42"/>
  <c r="E45" i="42"/>
  <c r="C45" i="42" s="1"/>
  <c r="E43" i="42"/>
  <c r="C43" i="42" s="1"/>
  <c r="E42" i="42"/>
  <c r="E40" i="42"/>
  <c r="E39" i="42"/>
  <c r="C39" i="42" s="1"/>
  <c r="E38" i="42"/>
  <c r="E37" i="42" s="1"/>
  <c r="D38" i="42"/>
  <c r="E36" i="42"/>
  <c r="C36" i="42" s="1"/>
  <c r="E35" i="42"/>
  <c r="C35" i="42" s="1"/>
  <c r="E34" i="42"/>
  <c r="C34" i="42" s="1"/>
  <c r="E33" i="42"/>
  <c r="C33" i="42" s="1"/>
  <c r="E32" i="42"/>
  <c r="C32" i="42" s="1"/>
  <c r="D30" i="42"/>
  <c r="E28" i="42"/>
  <c r="E24" i="42" s="1"/>
  <c r="D24" i="42"/>
  <c r="E23" i="42"/>
  <c r="C23" i="42" s="1"/>
  <c r="E22" i="42"/>
  <c r="C22" i="42" s="1"/>
  <c r="E20" i="42"/>
  <c r="E13" i="42"/>
  <c r="C13" i="42" s="1"/>
  <c r="E12" i="42"/>
  <c r="C12" i="42" s="1"/>
  <c r="E18" i="42"/>
  <c r="C18" i="42" s="1"/>
  <c r="C11" i="42"/>
  <c r="D25" i="41"/>
  <c r="E25" i="41"/>
  <c r="E14" i="41"/>
  <c r="D14" i="41"/>
  <c r="D47" i="41"/>
  <c r="C47" i="41" s="1"/>
  <c r="D46" i="41"/>
  <c r="C46" i="41" s="1"/>
  <c r="D45" i="41"/>
  <c r="D44" i="41"/>
  <c r="C44" i="41" s="1"/>
  <c r="C43" i="41"/>
  <c r="D41" i="41"/>
  <c r="C41" i="41" s="1"/>
  <c r="D40" i="41"/>
  <c r="C40" i="41" s="1"/>
  <c r="E39" i="41"/>
  <c r="E38" i="41" s="1"/>
  <c r="D39" i="41"/>
  <c r="D37" i="41"/>
  <c r="C37" i="41" s="1"/>
  <c r="D36" i="41"/>
  <c r="C36" i="41" s="1"/>
  <c r="C34" i="41"/>
  <c r="D35" i="41"/>
  <c r="C35" i="41" s="1"/>
  <c r="D33" i="41"/>
  <c r="C33" i="41" s="1"/>
  <c r="E32" i="41"/>
  <c r="E31" i="41" s="1"/>
  <c r="D32" i="41"/>
  <c r="C29" i="41"/>
  <c r="D23" i="41"/>
  <c r="C23" i="41" s="1"/>
  <c r="D24" i="41"/>
  <c r="C24" i="41" s="1"/>
  <c r="E18" i="41"/>
  <c r="D21" i="41"/>
  <c r="D13" i="41"/>
  <c r="C13" i="41" s="1"/>
  <c r="D19" i="41"/>
  <c r="C19" i="41" s="1"/>
  <c r="C12" i="41"/>
  <c r="D9" i="41"/>
  <c r="C9" i="41" s="1"/>
  <c r="C9" i="44"/>
  <c r="C10" i="44"/>
  <c r="C14" i="44"/>
  <c r="C15" i="44"/>
  <c r="C16" i="44"/>
  <c r="C19" i="44"/>
  <c r="C21" i="44"/>
  <c r="C25" i="44"/>
  <c r="C26" i="44"/>
  <c r="C27" i="44"/>
  <c r="C29" i="44"/>
  <c r="C42" i="44"/>
  <c r="C44" i="44"/>
  <c r="C45" i="44"/>
  <c r="C9" i="43"/>
  <c r="C10" i="43"/>
  <c r="C14" i="43"/>
  <c r="C15" i="43"/>
  <c r="C16" i="43"/>
  <c r="C19" i="43"/>
  <c r="C21" i="43"/>
  <c r="C25" i="43"/>
  <c r="C26" i="43"/>
  <c r="C27" i="43"/>
  <c r="C29" i="43"/>
  <c r="C46" i="43"/>
  <c r="C9" i="42"/>
  <c r="C10" i="42"/>
  <c r="C14" i="42"/>
  <c r="C15" i="42"/>
  <c r="C16" i="42"/>
  <c r="C19" i="42"/>
  <c r="C21" i="42"/>
  <c r="C25" i="42"/>
  <c r="C26" i="42"/>
  <c r="C27" i="42"/>
  <c r="C29" i="42"/>
  <c r="C40" i="42"/>
  <c r="C42" i="42"/>
  <c r="C44" i="42"/>
  <c r="C8" i="42"/>
  <c r="C10" i="41"/>
  <c r="C11" i="41"/>
  <c r="C15" i="41"/>
  <c r="C16" i="41"/>
  <c r="C17" i="41"/>
  <c r="C20" i="41"/>
  <c r="C22" i="41"/>
  <c r="C26" i="41"/>
  <c r="C27" i="41"/>
  <c r="C28" i="41"/>
  <c r="C30" i="41"/>
  <c r="C45" i="41"/>
  <c r="E42" i="41"/>
  <c r="F30" i="45" l="1"/>
  <c r="F41" i="43"/>
  <c r="F24" i="43"/>
  <c r="F42" i="41"/>
  <c r="F25" i="41"/>
  <c r="F8" i="41"/>
  <c r="F7" i="43"/>
  <c r="F37" i="43"/>
  <c r="F37" i="44"/>
  <c r="F37" i="45"/>
  <c r="F38" i="41"/>
  <c r="F41" i="44"/>
  <c r="F41" i="42"/>
  <c r="F41" i="45"/>
  <c r="F24" i="45"/>
  <c r="F24" i="44"/>
  <c r="F24" i="42"/>
  <c r="F7" i="44"/>
  <c r="F7" i="42"/>
  <c r="F17" i="45"/>
  <c r="F30" i="43"/>
  <c r="F17" i="43"/>
  <c r="F17" i="44"/>
  <c r="F18" i="41"/>
  <c r="F30" i="42"/>
  <c r="F30" i="44"/>
  <c r="G6" i="42"/>
  <c r="F17" i="42"/>
  <c r="H6" i="43"/>
  <c r="G6" i="43"/>
  <c r="G6" i="45"/>
  <c r="H6" i="45"/>
  <c r="F7" i="45"/>
  <c r="G6" i="44"/>
  <c r="H6" i="44"/>
  <c r="H6" i="42"/>
  <c r="G7" i="41"/>
  <c r="H7" i="41"/>
  <c r="L6" i="45"/>
  <c r="R6" i="45"/>
  <c r="E24" i="45"/>
  <c r="K6" i="45"/>
  <c r="M6" i="45"/>
  <c r="C33" i="45"/>
  <c r="P6" i="45"/>
  <c r="E41" i="45"/>
  <c r="C41" i="45" s="1"/>
  <c r="C7" i="45"/>
  <c r="D30" i="45"/>
  <c r="O6" i="45"/>
  <c r="N6" i="45"/>
  <c r="Q6" i="45"/>
  <c r="C44" i="43"/>
  <c r="E30" i="42"/>
  <c r="C25" i="41"/>
  <c r="D31" i="41"/>
  <c r="D24" i="45"/>
  <c r="C24" i="45"/>
  <c r="C22" i="45"/>
  <c r="D17" i="45"/>
  <c r="C18" i="45"/>
  <c r="C30" i="45"/>
  <c r="E17" i="45"/>
  <c r="E7" i="45"/>
  <c r="E37" i="45"/>
  <c r="C37" i="45" s="1"/>
  <c r="E30" i="45"/>
  <c r="E41" i="44"/>
  <c r="C41" i="44" s="1"/>
  <c r="C28" i="44"/>
  <c r="C24" i="44" s="1"/>
  <c r="E37" i="44"/>
  <c r="C22" i="44"/>
  <c r="E30" i="44"/>
  <c r="C20" i="44"/>
  <c r="C31" i="44"/>
  <c r="C30" i="44" s="1"/>
  <c r="D30" i="44"/>
  <c r="C38" i="44"/>
  <c r="C23" i="44"/>
  <c r="E17" i="44"/>
  <c r="E7" i="44"/>
  <c r="C42" i="43"/>
  <c r="E41" i="43"/>
  <c r="C39" i="43"/>
  <c r="C40" i="43"/>
  <c r="C43" i="43"/>
  <c r="C38" i="43"/>
  <c r="C36" i="43"/>
  <c r="E30" i="43"/>
  <c r="D30" i="43"/>
  <c r="C32" i="43"/>
  <c r="C33" i="43"/>
  <c r="C35" i="43"/>
  <c r="E37" i="43"/>
  <c r="C34" i="43"/>
  <c r="C31" i="43"/>
  <c r="C23" i="43"/>
  <c r="C28" i="43"/>
  <c r="C24" i="43" s="1"/>
  <c r="C13" i="43"/>
  <c r="C20" i="43"/>
  <c r="C18" i="43"/>
  <c r="C22" i="43"/>
  <c r="E17" i="43"/>
  <c r="C8" i="43"/>
  <c r="E7" i="43"/>
  <c r="C12" i="43"/>
  <c r="C11" i="43"/>
  <c r="E41" i="42"/>
  <c r="C38" i="42"/>
  <c r="C31" i="42"/>
  <c r="C30" i="42" s="1"/>
  <c r="C28" i="42"/>
  <c r="C24" i="42" s="1"/>
  <c r="E17" i="42"/>
  <c r="C20" i="42"/>
  <c r="E7" i="42"/>
  <c r="C39" i="41"/>
  <c r="C21" i="41"/>
  <c r="C32" i="41"/>
  <c r="C31" i="41" s="1"/>
  <c r="C14" i="41"/>
  <c r="E8" i="41"/>
  <c r="E7" i="41" s="1"/>
  <c r="F7" i="41" l="1"/>
  <c r="F6" i="45"/>
  <c r="F6" i="44"/>
  <c r="F6" i="43"/>
  <c r="F6" i="42"/>
  <c r="E6" i="44"/>
  <c r="E6" i="43"/>
  <c r="E6" i="42"/>
  <c r="D6" i="45"/>
  <c r="C17" i="45"/>
  <c r="C6" i="45" s="1"/>
  <c r="E6" i="45"/>
  <c r="C30" i="43"/>
  <c r="R37" i="44"/>
  <c r="Q37" i="44"/>
  <c r="P37" i="44"/>
  <c r="O37" i="44"/>
  <c r="N37" i="44"/>
  <c r="M37" i="44"/>
  <c r="L37" i="44"/>
  <c r="L30" i="44" s="1"/>
  <c r="L24" i="44" s="1"/>
  <c r="K37" i="44"/>
  <c r="K30" i="44" s="1"/>
  <c r="K24" i="44" s="1"/>
  <c r="D37" i="44"/>
  <c r="C37" i="44" s="1"/>
  <c r="Q30" i="44"/>
  <c r="Q24" i="44" s="1"/>
  <c r="P30" i="44"/>
  <c r="P24" i="44" s="1"/>
  <c r="O30" i="44"/>
  <c r="O24" i="44" s="1"/>
  <c r="R17" i="44"/>
  <c r="Q17" i="44"/>
  <c r="P17" i="44"/>
  <c r="O17" i="44"/>
  <c r="N17" i="44"/>
  <c r="M17" i="44"/>
  <c r="L17" i="44"/>
  <c r="K17" i="44"/>
  <c r="D17" i="44"/>
  <c r="C17" i="44" s="1"/>
  <c r="R7" i="44"/>
  <c r="Q7" i="44"/>
  <c r="P7" i="44"/>
  <c r="O7" i="44"/>
  <c r="N7" i="44"/>
  <c r="M7" i="44"/>
  <c r="L7" i="44"/>
  <c r="K7" i="44"/>
  <c r="D7" i="44"/>
  <c r="C7" i="44"/>
  <c r="AB6" i="44"/>
  <c r="R41" i="43"/>
  <c r="Q41" i="43"/>
  <c r="P41" i="43"/>
  <c r="O41" i="43"/>
  <c r="N41" i="43"/>
  <c r="M41" i="43"/>
  <c r="L41" i="43"/>
  <c r="K41" i="43"/>
  <c r="D41" i="43"/>
  <c r="C41" i="43" s="1"/>
  <c r="R37" i="43"/>
  <c r="Q37" i="43"/>
  <c r="P37" i="43"/>
  <c r="O37" i="43"/>
  <c r="N37" i="43"/>
  <c r="M37" i="43"/>
  <c r="L37" i="43"/>
  <c r="K37" i="43"/>
  <c r="D37" i="43"/>
  <c r="C37" i="43" s="1"/>
  <c r="R30" i="43"/>
  <c r="R24" i="43" s="1"/>
  <c r="Q30" i="43"/>
  <c r="Q24" i="43" s="1"/>
  <c r="P30" i="43"/>
  <c r="P24" i="43" s="1"/>
  <c r="O30" i="43"/>
  <c r="O24" i="43" s="1"/>
  <c r="N30" i="43"/>
  <c r="N24" i="43" s="1"/>
  <c r="M30" i="43"/>
  <c r="M24" i="43" s="1"/>
  <c r="L30" i="43"/>
  <c r="L24" i="43" s="1"/>
  <c r="K30" i="43"/>
  <c r="K24" i="43" s="1"/>
  <c r="J24" i="43"/>
  <c r="R17" i="43"/>
  <c r="Q17" i="43"/>
  <c r="P17" i="43"/>
  <c r="O17" i="43"/>
  <c r="N17" i="43"/>
  <c r="M17" i="43"/>
  <c r="L17" i="43"/>
  <c r="K17" i="43"/>
  <c r="D17" i="43"/>
  <c r="C17" i="43" s="1"/>
  <c r="R7" i="43"/>
  <c r="Q7" i="43"/>
  <c r="P7" i="43"/>
  <c r="O7" i="43"/>
  <c r="N7" i="43"/>
  <c r="M7" i="43"/>
  <c r="L7" i="43"/>
  <c r="K7" i="43"/>
  <c r="D7" i="43"/>
  <c r="C7" i="43"/>
  <c r="AA6" i="43"/>
  <c r="R41" i="42"/>
  <c r="Q41" i="42"/>
  <c r="P41" i="42"/>
  <c r="O41" i="42"/>
  <c r="N41" i="42"/>
  <c r="M41" i="42"/>
  <c r="L41" i="42"/>
  <c r="K41" i="42"/>
  <c r="D41" i="42"/>
  <c r="C41" i="42" s="1"/>
  <c r="R37" i="42"/>
  <c r="Q37" i="42"/>
  <c r="P37" i="42"/>
  <c r="O37" i="42"/>
  <c r="N37" i="42"/>
  <c r="M37" i="42"/>
  <c r="L37" i="42"/>
  <c r="K37" i="42"/>
  <c r="J37" i="42"/>
  <c r="D37" i="42"/>
  <c r="C37" i="42" s="1"/>
  <c r="R24" i="42"/>
  <c r="Q24" i="42"/>
  <c r="P24" i="42"/>
  <c r="O24" i="42"/>
  <c r="N24" i="42"/>
  <c r="M24" i="42"/>
  <c r="L24" i="42"/>
  <c r="K24" i="42"/>
  <c r="R17" i="42"/>
  <c r="Q17" i="42"/>
  <c r="P17" i="42"/>
  <c r="O17" i="42"/>
  <c r="N17" i="42"/>
  <c r="M17" i="42"/>
  <c r="L17" i="42"/>
  <c r="K17" i="42"/>
  <c r="D17" i="42"/>
  <c r="C17" i="42" s="1"/>
  <c r="R7" i="42"/>
  <c r="Q7" i="42"/>
  <c r="P7" i="42"/>
  <c r="O7" i="42"/>
  <c r="N7" i="42"/>
  <c r="M7" i="42"/>
  <c r="L7" i="42"/>
  <c r="K7" i="42"/>
  <c r="D7" i="42"/>
  <c r="C7" i="42"/>
  <c r="AC5" i="42"/>
  <c r="R42" i="41"/>
  <c r="Q42" i="41"/>
  <c r="P42" i="41"/>
  <c r="O42" i="41"/>
  <c r="N42" i="41"/>
  <c r="M42" i="41"/>
  <c r="L42" i="41"/>
  <c r="K42" i="41"/>
  <c r="D42" i="41"/>
  <c r="C42" i="41" s="1"/>
  <c r="R38" i="41"/>
  <c r="Q38" i="41"/>
  <c r="P38" i="41"/>
  <c r="O38" i="41"/>
  <c r="N38" i="41"/>
  <c r="M38" i="41"/>
  <c r="L38" i="41"/>
  <c r="K38" i="41"/>
  <c r="D38" i="41"/>
  <c r="C38" i="41" s="1"/>
  <c r="R25" i="41"/>
  <c r="Q25" i="41"/>
  <c r="P25" i="41"/>
  <c r="O25" i="41"/>
  <c r="N25" i="41"/>
  <c r="M25" i="41"/>
  <c r="L25" i="41"/>
  <c r="K25" i="41"/>
  <c r="R18" i="41"/>
  <c r="Q18" i="41"/>
  <c r="P18" i="41"/>
  <c r="O18" i="41"/>
  <c r="N18" i="41"/>
  <c r="M18" i="41"/>
  <c r="L18" i="41"/>
  <c r="K18" i="41"/>
  <c r="D18" i="41"/>
  <c r="C18" i="41" s="1"/>
  <c r="R8" i="41"/>
  <c r="Q8" i="41"/>
  <c r="P8" i="41"/>
  <c r="O8" i="41"/>
  <c r="N8" i="41"/>
  <c r="M8" i="41"/>
  <c r="L8" i="41"/>
  <c r="K8" i="41"/>
  <c r="D8" i="41"/>
  <c r="C8" i="41"/>
  <c r="C7" i="41" l="1"/>
  <c r="D7" i="41"/>
  <c r="D6" i="43"/>
  <c r="D6" i="44"/>
  <c r="C6" i="44"/>
  <c r="C6" i="43"/>
  <c r="C6" i="42"/>
  <c r="D6" i="42"/>
  <c r="N30" i="44"/>
  <c r="N24" i="44" s="1"/>
  <c r="N6" i="44" s="1"/>
  <c r="R30" i="44"/>
  <c r="R24" i="44" s="1"/>
  <c r="R6" i="44" s="1"/>
  <c r="M30" i="44"/>
  <c r="M24" i="44" s="1"/>
  <c r="M6" i="44" s="1"/>
  <c r="P6" i="44"/>
  <c r="L6" i="44"/>
  <c r="AB7" i="44"/>
  <c r="Q6" i="43"/>
  <c r="R6" i="43"/>
  <c r="K6" i="44"/>
  <c r="Q6" i="44"/>
  <c r="O6" i="44"/>
  <c r="O6" i="43"/>
  <c r="M6" i="43"/>
  <c r="P6" i="43"/>
  <c r="K6" i="43"/>
  <c r="P7" i="41"/>
  <c r="L7" i="41"/>
  <c r="Q5" i="42"/>
  <c r="O5" i="42"/>
  <c r="L6" i="43"/>
  <c r="N6" i="43"/>
  <c r="N5" i="42"/>
  <c r="R5" i="42"/>
  <c r="P5" i="42"/>
  <c r="M5" i="42"/>
  <c r="K5" i="42"/>
  <c r="L5" i="42"/>
  <c r="O7" i="41"/>
  <c r="M7" i="41"/>
  <c r="R7" i="41"/>
  <c r="K7" i="41"/>
  <c r="N7" i="41"/>
  <c r="Q7" i="41"/>
</calcChain>
</file>

<file path=xl/sharedStrings.xml><?xml version="1.0" encoding="utf-8"?>
<sst xmlns="http://schemas.openxmlformats.org/spreadsheetml/2006/main" count="2099" uniqueCount="222">
  <si>
    <t>TT</t>
  </si>
  <si>
    <t>Tỉnh/thành phố</t>
  </si>
  <si>
    <t>Quy mô thiết kế (người)</t>
  </si>
  <si>
    <t>Cả nước (cơ sở)</t>
  </si>
  <si>
    <t>-</t>
  </si>
  <si>
    <t>I</t>
  </si>
  <si>
    <t>Trung du và miền núi phía Bắc</t>
  </si>
  <si>
    <t>Tuyên Quang</t>
  </si>
  <si>
    <t>Cao Bằng</t>
  </si>
  <si>
    <t>Lạng Sơn</t>
  </si>
  <si>
    <t>Thái Nguyên</t>
  </si>
  <si>
    <t>100-300</t>
  </si>
  <si>
    <t>x</t>
  </si>
  <si>
    <t>Lào Cai</t>
  </si>
  <si>
    <t>Phú Thọ</t>
  </si>
  <si>
    <t>Sơn La</t>
  </si>
  <si>
    <t>Điện Biên</t>
  </si>
  <si>
    <t>Lai Châu</t>
  </si>
  <si>
    <t>II</t>
  </si>
  <si>
    <t>Đồng bằng sông Hồng</t>
  </si>
  <si>
    <t>Bắc Ninh</t>
  </si>
  <si>
    <t>Hà Nội</t>
  </si>
  <si>
    <t>300-500</t>
  </si>
  <si>
    <t>Hải Phòng</t>
  </si>
  <si>
    <t>Quảng Ninh</t>
  </si>
  <si>
    <t>Hưng Yên</t>
  </si>
  <si>
    <t>Ninh Bình</t>
  </si>
  <si>
    <t>III</t>
  </si>
  <si>
    <t>Thanh Hoá</t>
  </si>
  <si>
    <t>Nghệ An</t>
  </si>
  <si>
    <t>Hà Tĩnh</t>
  </si>
  <si>
    <t>Quảng Trị</t>
  </si>
  <si>
    <t>Thừa Thiên Huế</t>
  </si>
  <si>
    <t>Đà Nẵng</t>
  </si>
  <si>
    <t>Quảng Ngãi</t>
  </si>
  <si>
    <t>Khánh Hòa</t>
  </si>
  <si>
    <t>IV</t>
  </si>
  <si>
    <t>Gia Lai</t>
  </si>
  <si>
    <t>Đắk Lắk</t>
  </si>
  <si>
    <t>Lâm Đồng</t>
  </si>
  <si>
    <t>V</t>
  </si>
  <si>
    <t>Đông Nam Bộ</t>
  </si>
  <si>
    <t>TP.HCM</t>
  </si>
  <si>
    <t>Tây Ninh</t>
  </si>
  <si>
    <t>Đồng Nai</t>
  </si>
  <si>
    <t>VI</t>
  </si>
  <si>
    <t>Đồng bằng sông Cửu Long</t>
  </si>
  <si>
    <t>Đồng Tháp</t>
  </si>
  <si>
    <t>An Giang</t>
  </si>
  <si>
    <t>Vĩnh Long</t>
  </si>
  <si>
    <t>Cần Thơ</t>
  </si>
  <si>
    <t>Cà Mau</t>
  </si>
  <si>
    <t>200-300</t>
  </si>
  <si>
    <t>500-800</t>
  </si>
  <si>
    <t>100-200</t>
  </si>
  <si>
    <t>250-300</t>
  </si>
  <si>
    <t>400-500</t>
  </si>
  <si>
    <t>50-100</t>
  </si>
  <si>
    <t>500-700</t>
  </si>
  <si>
    <t>300-600</t>
  </si>
  <si>
    <t>Trung tâm phục hồi chức năng người khuyết tật Thụy An</t>
  </si>
  <si>
    <t>100- 200</t>
  </si>
  <si>
    <t>Trung tâm Phục hồi chức năng và Trợ giúp trẻ tàn tật HCM</t>
  </si>
  <si>
    <t>Tổng số</t>
  </si>
  <si>
    <t>Cơ sở bảo trợ xã hội chăm sóc người cao tuổi</t>
  </si>
  <si>
    <t>300-400</t>
  </si>
  <si>
    <t>70-100</t>
  </si>
  <si>
    <t>185-300</t>
  </si>
  <si>
    <t>2.000-2.100</t>
  </si>
  <si>
    <t xml:space="preserve">Trung tâm điều dưỡng phục hồi chức năng tâm thần Việt Trì </t>
  </si>
  <si>
    <t>Trọng điểm</t>
  </si>
  <si>
    <t>3.000-5.000</t>
  </si>
  <si>
    <t>800-1.000</t>
  </si>
  <si>
    <t>1.000-2.000</t>
  </si>
  <si>
    <t>1.700-2.000</t>
  </si>
  <si>
    <t>700-1.000</t>
  </si>
  <si>
    <t>Người cao tuổi (Cơ sở)</t>
  </si>
  <si>
    <t>Người khuyết tật (cơ sở)</t>
  </si>
  <si>
    <t>TECHĐBKK
(cơ sở)</t>
  </si>
  <si>
    <t>Làng SOS
(Cơ sở)</t>
  </si>
  <si>
    <t>Cơ sở BTXH tổng hợp
(Cơ sở)</t>
  </si>
  <si>
    <t>Người tâm thần
(Cơ sở)</t>
  </si>
  <si>
    <t>TTCTXH
(Cơ sở)</t>
  </si>
  <si>
    <t>Cơ sở cai nghiện ma túy
(Cơ sở)</t>
  </si>
  <si>
    <t>Cơ sở trợ giúp xã hội</t>
  </si>
  <si>
    <t>Cơ sở bảo trợ xã hội chăm sóc người khuyết tật</t>
  </si>
  <si>
    <t>Biểu số 6</t>
  </si>
  <si>
    <t>Biểu số 3</t>
  </si>
  <si>
    <t>Biểu số 4</t>
  </si>
  <si>
    <t>Biểu số 5</t>
  </si>
  <si>
    <t>Loại hình cơ sở</t>
  </si>
  <si>
    <r>
      <rPr>
        <b/>
        <i/>
        <sz val="11"/>
        <color theme="1"/>
        <rFont val="Times New Roman"/>
        <family val="1"/>
      </rPr>
      <t>Ghi chú:</t>
    </r>
    <r>
      <rPr>
        <sz val="11"/>
        <color theme="1"/>
        <rFont val="Times New Roman"/>
        <family val="1"/>
      </rPr>
      <t xml:space="preserve"> Cơ sở trợ giúp xã hội, bao gồm các loại hình cơ sở như sau: cơ sở bảo trợ xã hội chăm sóc và PHCN cho người tâm thần, trẻ em tự kỷ và người rối nhiễu tâm trí; cơ sở bảo trợ xã hội chăm sóc người cao tuổi; cơ sở bảo trợ xã hội chăm sóc trẻ em có hoàn cảnh đặc biệt khó khăn;  cơ sở bảo trợ xã hội chăm sóc người khuyết tật;  trung tâm bảo trợ xã hội tổng hợp và trung tâm công tác xã hội.</t>
    </r>
  </si>
  <si>
    <t xml:space="preserve">Cơ sở bảo trợ xã hội chăm sóc, phục hồi chức năng cho người tâm thần và người rối nhiễu tâm trí </t>
  </si>
  <si>
    <r>
      <rPr>
        <i/>
        <sz val="11"/>
        <color theme="1"/>
        <rFont val="Times New Roman"/>
        <family val="1"/>
      </rPr>
      <t>Ghi chú</t>
    </r>
    <r>
      <rPr>
        <sz val="11"/>
        <color theme="1"/>
        <rFont val="Times New Roman"/>
        <family val="1"/>
      </rPr>
      <t>: Tên dự án thực hiện theo quy định tại Nghị định số 103/2017/NĐ-CP ngày 12/9/2017  của Chính phủ quy định về thành lập, tổ chức, hoạt động, giải thể và quản lý các cơ sở trợ giúp xã hội, trường hợp có 01 cơ sở thì tên Dự án là tên Dự án của cơ sở.</t>
    </r>
  </si>
  <si>
    <t>Cơ sở bảo trợ xã hội chăm sóc trẻ em có hoàn cảnh đặc biệt khó khăn</t>
  </si>
  <si>
    <t>Biểu số 1</t>
  </si>
  <si>
    <t>Biểu số  2</t>
  </si>
  <si>
    <t>Số lượng cơ sở (tối thiểu)</t>
  </si>
  <si>
    <t>Láng SoS</t>
  </si>
  <si>
    <t>Tên dự án ưu tiên</t>
  </si>
  <si>
    <t>Ghi chú</t>
  </si>
  <si>
    <t>tăng 1</t>
  </si>
  <si>
    <t>Phân kỳ</t>
  </si>
  <si>
    <t>2021-2025</t>
  </si>
  <si>
    <t>2026-2030</t>
  </si>
  <si>
    <t>Dự kiến nguồn vốn</t>
  </si>
  <si>
    <t>Sử dụng nguồn vốn đầu tư công</t>
  </si>
  <si>
    <t>Sử dụng nguồn vốn địa phương và huy động khác</t>
  </si>
  <si>
    <t>Cơ sở công lập</t>
  </si>
  <si>
    <t>Cơ sở ngoài công lập</t>
  </si>
  <si>
    <t>Ghi chú: Bao gồm cả các Làng SOS</t>
  </si>
  <si>
    <t>Hà Giang, Tuyên Quang</t>
  </si>
  <si>
    <t>Thái Nguyên, Bac Kan</t>
  </si>
  <si>
    <t>Bắc Giang, Bắc Ninh</t>
  </si>
  <si>
    <t>Yên Bái, Lào Cai</t>
  </si>
  <si>
    <t>Phú Thọ, Hòa Bình, Vĩnh Phúc</t>
  </si>
  <si>
    <t>Hải Phòng, Hải Dương</t>
  </si>
  <si>
    <t>Hưng Yên, Thái Bình</t>
  </si>
  <si>
    <t>Ninh Bình, Hà Nam, Nam Định</t>
  </si>
  <si>
    <t xml:space="preserve">Bắc Trung Bộ </t>
  </si>
  <si>
    <t>Quảng Bình, Quảng Trị</t>
  </si>
  <si>
    <t>Đà Nẵng, Quảng Nam</t>
  </si>
  <si>
    <t>Quảng Ngãi, KoTum</t>
  </si>
  <si>
    <t>Đăk Lak, Phú Yên</t>
  </si>
  <si>
    <t>Gia Lai, Bình Định</t>
  </si>
  <si>
    <t>Khánh Hòa, Ninh Thuận</t>
  </si>
  <si>
    <t>HCM, Bình Dương, BRV Tàu</t>
  </si>
  <si>
    <t>Tây Ninh, Long an</t>
  </si>
  <si>
    <t>Đồng Nai, Bình Phước</t>
  </si>
  <si>
    <t>Đồng Tháp, Tiền Giang</t>
  </si>
  <si>
    <t>An Giang, Kiên Giang</t>
  </si>
  <si>
    <t>Bến Tre, Vĩnh Long, Trà Vinh</t>
  </si>
  <si>
    <t>Hậu Giang, Cần Thơ, Sóc Trăng</t>
  </si>
  <si>
    <t>Cà Mau, Bạc Liêu</t>
  </si>
  <si>
    <t>Thái Nguyên, Bắc Kan</t>
  </si>
  <si>
    <t>Lào Cai, Yên Bái</t>
  </si>
  <si>
    <t>Bình Định, Gia Lai</t>
  </si>
  <si>
    <t>Phú Yên, Đăk Lăk</t>
  </si>
  <si>
    <t>Lâm Đồng, Đăk Nông, Bình Thuận</t>
  </si>
  <si>
    <t>HCM, Bình Dương, BRVT</t>
  </si>
  <si>
    <t>Tây Ninh, Long An</t>
  </si>
  <si>
    <t>Tiền Giang, Đồng Tháp</t>
  </si>
  <si>
    <t>Cần Thơ, Hậu Giang, Sóc Trăng</t>
  </si>
  <si>
    <t>Bạc Liêu, Cà Mau</t>
  </si>
  <si>
    <t>Tuyên Quang, Hà Giang</t>
  </si>
  <si>
    <t>Phú Thọ, Vĩnh Phúc, Hòa Bình</t>
  </si>
  <si>
    <t xml:space="preserve"> Duyên hải miền Trung và Tây Nguyên</t>
  </si>
  <si>
    <t>Quảng Ngãi, KonTum</t>
  </si>
  <si>
    <t>Vĩnh Long, BT, Trà Vinh</t>
  </si>
  <si>
    <t>lào Cai, Yên Bái</t>
  </si>
  <si>
    <t>HY, Thái Bình</t>
  </si>
  <si>
    <t>Bắc Trung Bộ</t>
  </si>
  <si>
    <t>ĐN, Quảng Nam</t>
  </si>
  <si>
    <t>LĐ, Đăk Nông, Bình Thuận</t>
  </si>
  <si>
    <t>HCM, BD, BRVT</t>
  </si>
  <si>
    <t>Bình Phước, Đồng Nai</t>
  </si>
  <si>
    <t>AG, Kiên Giang</t>
  </si>
  <si>
    <t>Bộ Y tế</t>
  </si>
  <si>
    <t xml:space="preserve">Duyên hải Nam Trung Bộ và Tây Nguyên </t>
  </si>
  <si>
    <t>Phú Thọ, HB, Vĩnh Phúc</t>
  </si>
  <si>
    <t>HP, Hải Dương</t>
  </si>
  <si>
    <t>NB, Nam Định, Hà Nam</t>
  </si>
  <si>
    <t>Quảng Trị, Quảng Bình</t>
  </si>
  <si>
    <t>Duyên hải NamTrung Bộ và Tây Nguyên</t>
  </si>
  <si>
    <t>LĐ, Đăk Nông, BT</t>
  </si>
  <si>
    <t>Đn,Bình Phước</t>
  </si>
  <si>
    <t>Cần Thơ, HG, Sóc Trăng</t>
  </si>
  <si>
    <t>Đề xuất điều chỉnh quy hoạch</t>
  </si>
  <si>
    <t>Hiện trạng Quy hoạch đã được cấp có thẩm quyền phê duyệt theo Quyết định số 966/QĐ-TTg và QĐ số 1575/QĐ-TTg</t>
  </si>
  <si>
    <t>Đề xuất tên dự án ưu tiên
 (cơ sở công lập)</t>
  </si>
  <si>
    <t>Đề xuất phân kỳ</t>
  </si>
  <si>
    <t>Đề xuất nguồn vốn</t>
  </si>
  <si>
    <t>Đề xuất hân kỳ</t>
  </si>
  <si>
    <t xml:space="preserve">        Đề xuất điều chỉnh Quy hoạch cơ sở trợ giúp xã hội thuộc Bộ Y tế giai đoạn 2021-2030, tầm nhìn đến năm 2050</t>
  </si>
  <si>
    <r>
      <t xml:space="preserve">Đề xuất điều chỉnh Quy hoạch cơ sở bảo trợ xã hội chăm sóc người cao tuổi  thời kỳ 2021-2030 và tầm nhìn đến năm 2050
</t>
    </r>
    <r>
      <rPr>
        <i/>
        <sz val="12"/>
        <color theme="1"/>
        <rFont val="Times New Roman"/>
        <family val="1"/>
      </rPr>
      <t>(Kèm theo công văn số:               /BTXH -CTXH ngày       tháng          năm 2025)</t>
    </r>
  </si>
  <si>
    <r>
      <t xml:space="preserve">Đề xuất điều chỉnh Quy hoạch cơ sở bảo trợ xã hội chăm sóc trẻ em có hoàn cảnh đặc biệt khó khăn 
thời kỳ 2021-2030 và tầm nhìn đến năm 2050
</t>
    </r>
    <r>
      <rPr>
        <i/>
        <sz val="12"/>
        <color theme="1"/>
        <rFont val="Times New Roman"/>
        <family val="1"/>
      </rPr>
      <t>(Kèm theo công văn số:               /BTXH -CTXH ngày       tháng          năm 2025)</t>
    </r>
  </si>
  <si>
    <r>
      <t xml:space="preserve">Đề xuất điều chỉnh Quy hoạch cơ sở trợ giúp xã hội tổng hợp và trung tâm công tác xã hội
  thời kỳ 2021-2030, tầm nhìn đến năm 2050 (gọi tắt là cơ sở trợ giúp xã hội tổng hợp)
</t>
    </r>
    <r>
      <rPr>
        <i/>
        <sz val="12"/>
        <color theme="1"/>
        <rFont val="Times New Roman"/>
        <family val="1"/>
      </rPr>
      <t>(Kèm theo công văn số:               /BTXH - CTXH ngày       tháng          năm 2025)</t>
    </r>
  </si>
  <si>
    <r>
      <t xml:space="preserve">Đề xuất điều chỉnh Quy hoạch cơ sở bảo trợ xã hội chăm sóc người khuyết tật thời kỳ 2021-2030,
 tầm nhìn đến năm 2050
</t>
    </r>
    <r>
      <rPr>
        <i/>
        <sz val="12"/>
        <color theme="1"/>
        <rFont val="Times New Roman"/>
        <family val="1"/>
      </rPr>
      <t>(Kèm theo công văn số:               /BTXH -CTXH ngày       tháng          năm 2025)</t>
    </r>
  </si>
  <si>
    <r>
      <t xml:space="preserve">Đề xuất điều chỉnh Quy hoạch cơ sở bảo trợ xã hội chăm sóc, phục hồi chức năng cho người tâm thần và người rối nhiễu tâm trí
 (bao gồm cả trẻ em tự kỷ) thời kỳ 2021-2030
</t>
    </r>
    <r>
      <rPr>
        <i/>
        <sz val="12"/>
        <color theme="1"/>
        <rFont val="Times New Roman"/>
        <family val="1"/>
      </rPr>
      <t>(Kèm theo công văn số:               /BTXH - CTXH ngày       tháng          năm 2025)</t>
    </r>
  </si>
  <si>
    <t>CV số 733/BC-SYT ngay 30/10/2025</t>
  </si>
  <si>
    <t>vốn vay ưu đãi nước ngoài 220.000 tỷ đồn, vốn đối ứng đp 30.000</t>
  </si>
  <si>
    <t>c</t>
  </si>
  <si>
    <t>Công văn số 3115/SYT-BTXH TE ngày 7/11/2025</t>
  </si>
  <si>
    <t>công văn số 6113/SYT-BTXH ngày 31/10/2025</t>
  </si>
  <si>
    <t>Công văn số 709/BC-UBND ngày 8/11/2025</t>
  </si>
  <si>
    <t>Công văn số 303/BC-SYT ngày 4/12/2025</t>
  </si>
  <si>
    <t>Công văn số 4374/BC-SYT ngày 10/12/2025</t>
  </si>
  <si>
    <t>Công văn số 243/BC-SYT ngày 12/12/2025</t>
  </si>
  <si>
    <t>Công văn số 5426/SYT-BTXH ngày 6/11/2025</t>
  </si>
  <si>
    <t>Công văn số 656/BC-UBND ngày 11/12/2025</t>
  </si>
  <si>
    <t>Công văn số 2888/BC-SYT ngày 19/11/2025</t>
  </si>
  <si>
    <t>có 02 cơ sở: Trung tâm nuôi dưỡng người tâm thần Nam Quảng Trị và Bắc Quảng Trị</t>
  </si>
  <si>
    <t>hiện có 2 trung tâm công tác xã hội: Trung tâm CTXH Bắc Quảng Trị cơ sở 1 ; Trung tâm CTXH Nam Quảng Trị</t>
  </si>
  <si>
    <t>Công văn số 811/BC_SYT ngày 16/11/2025</t>
  </si>
  <si>
    <t>Công văn số 4749/SYT-BTXH&amp;TE ngày 4/11/2025</t>
  </si>
  <si>
    <t>Công văn số 0231/BC-SYT ngày 3/11/2025</t>
  </si>
  <si>
    <t>Công văn số 324/BC_SYT ngày 31/10/2025</t>
  </si>
  <si>
    <t>Công văn số 3510/SYT-DSBTXH ngày 31/10/2025</t>
  </si>
  <si>
    <t>Công văn số 142/BS-SYT ngày 31/10/2025</t>
  </si>
  <si>
    <t>công văn số 833/BC-SYT ngày 31/10/2025</t>
  </si>
  <si>
    <t>Công văn số 744/BC-SYT ngày 11/11/2025</t>
  </si>
  <si>
    <t>Công văn số 2426/SYT-KHTH ngày 31/10/2025</t>
  </si>
  <si>
    <t>Công văn số 6956/BC-SYT ngày 3/12/2025</t>
  </si>
  <si>
    <t>Công văn số 436/BC-SYT ngày 30/10/2025</t>
  </si>
  <si>
    <t>Công văn số 161/BC_SYT ngày 5/11/2025</t>
  </si>
  <si>
    <t>Công văn số 8403/BC-SYT ngày 8/11/2025</t>
  </si>
  <si>
    <t>Công văn số 4995/BC-SYT ngày 6/11/2025</t>
  </si>
  <si>
    <t>Công văn số 4270/BC_SYT ngày 9/11/2025</t>
  </si>
  <si>
    <t>Công văn số 1606/BC_SYT ngày 6/11/2025</t>
  </si>
  <si>
    <t>Công văn số 211/BC-SYT ngày 30/10/2025</t>
  </si>
  <si>
    <t>Công văn số 3569/BC-SYT ngày 31/10/2025</t>
  </si>
  <si>
    <t>Công văn số  6505/BC-SYT ngày 5/11/2025</t>
  </si>
  <si>
    <t>Công văn số 4620/SYT-BTXH7TE ngày 12/11/2025</t>
  </si>
  <si>
    <t>Công văn  số 3950/SYT-CSXH ngáy 31/10/2025</t>
  </si>
  <si>
    <t>Công văn  số 3960/BC-SYT ngày 10/11/2025</t>
  </si>
  <si>
    <t>Công văn số 733/BC-SYT ngay 30/10/2025</t>
  </si>
  <si>
    <t>Trung tâm chỉnh hình và Phục hồi chức năng thành phố HCM</t>
  </si>
  <si>
    <t>Biểu số 7</t>
  </si>
  <si>
    <t>Phương án phát triển cơ sở cai nghiện ma túy công lập thời kỳ 2021-2030, tầm nhìn đến năm 2050</t>
  </si>
  <si>
    <t>Tên dự án ưu tiên 
(cơ sở công lập)</t>
  </si>
  <si>
    <t>Cơ sở cai nghiện ma túy</t>
  </si>
  <si>
    <t>Trung tâm thần việt trì thuộc Bộ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</si>
</sst>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font>
      <sz val="11"/>
      <color theme="1"/>
      <name val="Calibri"/>
      <family val="2"/>
      <scheme val="minor"/>
    </font>
    <font>
      <sz val="12"/>
      <color theme="1"/>
      <name val="Times New Roman"/>
      <family val="1"/>
    </font>
    <font>
      <b/>
      <sz val="12"/>
      <color theme="1"/>
      <name val="Times New Roman"/>
      <family val="1"/>
    </font>
    <font>
      <b/>
      <sz val="11"/>
      <color theme="1"/>
      <name val="Times New Roman"/>
      <family val="1"/>
    </font>
    <font>
      <sz val="11"/>
      <color theme="1"/>
      <name val="Times New Roman"/>
      <family val="1"/>
    </font>
    <font>
      <sz val="12"/>
      <name val="Times New Roman"/>
      <family val="1"/>
    </font>
    <font>
      <sz val="11"/>
      <color theme="1"/>
      <name val="Calibri"/>
      <family val="2"/>
      <scheme val="minor"/>
    </font>
    <font>
      <sz val="11"/>
      <color theme="1"/>
      <name val="Calibri"/>
      <family val="2"/>
      <charset val="163"/>
      <scheme val="minor"/>
    </font>
    <font>
      <sz val="10"/>
      <name val=".VnTime"/>
      <family val="2"/>
    </font>
    <font>
      <b/>
      <i/>
      <sz val="11"/>
      <color theme="1"/>
      <name val="Times New Roman"/>
      <family val="1"/>
    </font>
    <font>
      <b/>
      <i/>
      <sz val="12"/>
      <color theme="1"/>
      <name val="Times New Roman"/>
      <family val="1"/>
    </font>
    <font>
      <i/>
      <sz val="11"/>
      <color theme="1"/>
      <name val="Times New Roman"/>
      <family val="1"/>
    </font>
    <font>
      <b/>
      <sz val="11"/>
      <color rgb="FF000000"/>
      <name val="Times New Roman"/>
      <family val="1"/>
    </font>
    <font>
      <sz val="11"/>
      <color rgb="FFFF0000"/>
      <name val="Times New Roman"/>
      <family val="1"/>
    </font>
    <font>
      <i/>
      <sz val="12"/>
      <color theme="1"/>
      <name val="Times New Roman"/>
      <family val="1"/>
    </font>
    <font>
      <sz val="11"/>
      <color rgb="FF000000"/>
      <name val="Times New Roman"/>
      <family val="1"/>
    </font>
    <font>
      <sz val="14"/>
      <color theme="1"/>
      <name val="Times New Roman"/>
      <family val="1"/>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6">
    <xf numFmtId="0" fontId="0" fillId="0" borderId="0"/>
    <xf numFmtId="43" fontId="6" fillId="0" borderId="0" applyFont="0" applyFill="0" applyBorder="0" applyAlignment="0" applyProtection="0"/>
    <xf numFmtId="0" fontId="7" fillId="0" borderId="0"/>
    <xf numFmtId="0" fontId="5" fillId="0" borderId="0"/>
    <xf numFmtId="0" fontId="8" fillId="0" borderId="0" applyFont="0" applyFill="0" applyBorder="0" applyAlignment="0" applyProtection="0"/>
    <xf numFmtId="43" fontId="5" fillId="0" borderId="0" applyFont="0" applyFill="0" applyBorder="0" applyAlignment="0" applyProtection="0"/>
  </cellStyleXfs>
  <cellXfs count="122">
    <xf numFmtId="0" fontId="0" fillId="0" borderId="0" xfId="0"/>
    <xf numFmtId="0" fontId="3" fillId="0" borderId="0" xfId="0" applyFont="1" applyAlignment="1">
      <alignment horizontal="center" vertical="center"/>
    </xf>
    <xf numFmtId="0" fontId="4" fillId="0" borderId="0" xfId="0" applyFont="1"/>
    <xf numFmtId="0" fontId="4" fillId="0" borderId="0" xfId="0" applyFont="1" applyAlignment="1">
      <alignment horizontal="left"/>
    </xf>
    <xf numFmtId="0" fontId="3" fillId="0" borderId="0" xfId="0" applyFont="1" applyAlignment="1">
      <alignment horizontal="left"/>
    </xf>
    <xf numFmtId="0" fontId="4" fillId="0" borderId="0" xfId="0" applyFont="1" applyAlignment="1">
      <alignment vertical="center"/>
    </xf>
    <xf numFmtId="0" fontId="4"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horizontal="left" vertical="center"/>
    </xf>
    <xf numFmtId="0" fontId="3" fillId="0" borderId="0" xfId="0" applyFont="1" applyAlignment="1">
      <alignment horizontal="center"/>
    </xf>
    <xf numFmtId="0" fontId="4"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vertical="center" wrapText="1"/>
    </xf>
    <xf numFmtId="0" fontId="3" fillId="0" borderId="1" xfId="0" applyFont="1" applyBorder="1" applyAlignment="1">
      <alignment vertical="center" wrapText="1"/>
    </xf>
    <xf numFmtId="0" fontId="2" fillId="0" borderId="0" xfId="0" applyFont="1"/>
    <xf numFmtId="0" fontId="3" fillId="0" borderId="0" xfId="0" applyFont="1"/>
    <xf numFmtId="0" fontId="3" fillId="0" borderId="0" xfId="0" applyFont="1" applyAlignment="1">
      <alignment horizontal="center" vertical="center" wrapText="1"/>
    </xf>
    <xf numFmtId="1" fontId="4" fillId="0" borderId="0" xfId="0" applyNumberFormat="1" applyFont="1" applyAlignment="1">
      <alignment horizontal="left" vertical="center"/>
    </xf>
    <xf numFmtId="0" fontId="1" fillId="0" borderId="0" xfId="0" applyFont="1" applyAlignment="1">
      <alignment horizontal="left" vertical="center"/>
    </xf>
    <xf numFmtId="0" fontId="1" fillId="0" borderId="0" xfId="0" applyFont="1" applyAlignment="1">
      <alignment horizontal="center" vertical="center"/>
    </xf>
    <xf numFmtId="1" fontId="4" fillId="0" borderId="0" xfId="0" applyNumberFormat="1" applyFont="1" applyAlignment="1">
      <alignment horizontal="left"/>
    </xf>
    <xf numFmtId="0" fontId="4" fillId="2" borderId="0" xfId="0" applyFont="1" applyFill="1" applyAlignment="1">
      <alignment horizontal="center" vertical="center"/>
    </xf>
    <xf numFmtId="0" fontId="4" fillId="2" borderId="0" xfId="0" applyFont="1" applyFill="1" applyAlignment="1">
      <alignment vertical="center"/>
    </xf>
    <xf numFmtId="0" fontId="12" fillId="0" borderId="1" xfId="2" applyFont="1" applyBorder="1" applyAlignment="1">
      <alignment horizontal="center" vertical="center" wrapText="1"/>
    </xf>
    <xf numFmtId="0" fontId="4" fillId="0" borderId="1" xfId="0" applyFont="1" applyBorder="1" applyAlignment="1">
      <alignment horizontal="center" vertical="center"/>
    </xf>
    <xf numFmtId="0" fontId="4" fillId="0" borderId="9" xfId="0" applyFont="1" applyBorder="1" applyAlignment="1">
      <alignment horizontal="center" vertical="center"/>
    </xf>
    <xf numFmtId="0" fontId="3" fillId="0" borderId="9" xfId="0" applyFont="1" applyBorder="1" applyAlignment="1">
      <alignment horizontal="center" vertical="center" wrapText="1"/>
    </xf>
    <xf numFmtId="0" fontId="10" fillId="0" borderId="0" xfId="0" applyFont="1" applyAlignment="1">
      <alignment horizontal="center" vertical="center"/>
    </xf>
    <xf numFmtId="0" fontId="12" fillId="0" borderId="1" xfId="2" applyFont="1" applyBorder="1" applyAlignment="1">
      <alignment vertical="center" wrapText="1"/>
    </xf>
    <xf numFmtId="0" fontId="4" fillId="2" borderId="0" xfId="0" applyFont="1" applyFill="1" applyAlignment="1">
      <alignment horizontal="center" vertical="center" wrapText="1"/>
    </xf>
    <xf numFmtId="0" fontId="4" fillId="0" borderId="1" xfId="0" applyFont="1" applyBorder="1" applyAlignment="1">
      <alignment horizontal="center"/>
    </xf>
    <xf numFmtId="0" fontId="4" fillId="2" borderId="0" xfId="0" applyFont="1" applyFill="1"/>
    <xf numFmtId="0" fontId="1" fillId="3" borderId="0" xfId="0" applyFont="1" applyFill="1" applyAlignment="1">
      <alignment horizontal="center" vertical="center"/>
    </xf>
    <xf numFmtId="0" fontId="1" fillId="3" borderId="0" xfId="0" applyFont="1" applyFill="1" applyAlignment="1">
      <alignment horizontal="left" vertical="center"/>
    </xf>
    <xf numFmtId="0" fontId="1" fillId="3" borderId="0" xfId="0" applyFont="1" applyFill="1" applyAlignment="1">
      <alignment horizontal="center" vertical="center" wrapText="1"/>
    </xf>
    <xf numFmtId="0" fontId="2" fillId="3" borderId="0" xfId="0" applyFont="1" applyFill="1" applyAlignment="1">
      <alignment horizontal="center" vertical="center" wrapText="1"/>
    </xf>
    <xf numFmtId="0" fontId="4" fillId="3" borderId="0" xfId="0" applyFont="1" applyFill="1" applyAlignment="1">
      <alignment horizontal="center" vertical="center"/>
    </xf>
    <xf numFmtId="0" fontId="4" fillId="3" borderId="0" xfId="0" applyFont="1" applyFill="1" applyAlignment="1">
      <alignment horizontal="left" vertical="center"/>
    </xf>
    <xf numFmtId="0" fontId="4" fillId="3" borderId="0" xfId="0" applyFont="1" applyFill="1" applyAlignment="1">
      <alignment horizontal="center" vertical="center" wrapText="1"/>
    </xf>
    <xf numFmtId="0" fontId="3" fillId="3" borderId="1"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1" xfId="0" applyFont="1" applyFill="1" applyBorder="1" applyAlignment="1">
      <alignmen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1" xfId="0" applyFont="1" applyFill="1" applyBorder="1" applyAlignment="1">
      <alignment vertical="center" wrapText="1"/>
    </xf>
    <xf numFmtId="0" fontId="4" fillId="3" borderId="1" xfId="0" applyFont="1" applyFill="1" applyBorder="1" applyAlignment="1">
      <alignment horizontal="center"/>
    </xf>
    <xf numFmtId="0" fontId="4" fillId="3" borderId="0" xfId="0" applyFont="1" applyFill="1"/>
    <xf numFmtId="0" fontId="4" fillId="3" borderId="0" xfId="0" applyFont="1" applyFill="1" applyAlignment="1">
      <alignment vertical="center"/>
    </xf>
    <xf numFmtId="0" fontId="3" fillId="3" borderId="0" xfId="0" applyFont="1" applyFill="1" applyAlignment="1">
      <alignment horizontal="center" vertical="center" wrapText="1"/>
    </xf>
    <xf numFmtId="0" fontId="3" fillId="3" borderId="0" xfId="0" applyFont="1" applyFill="1" applyAlignment="1">
      <alignment horizontal="center" vertical="center"/>
    </xf>
    <xf numFmtId="1" fontId="4" fillId="3" borderId="0" xfId="0" applyNumberFormat="1" applyFont="1" applyFill="1" applyAlignment="1">
      <alignment horizontal="left" vertical="center"/>
    </xf>
    <xf numFmtId="0" fontId="10" fillId="3" borderId="0" xfId="0" applyFont="1" applyFill="1" applyAlignment="1">
      <alignment horizontal="center" vertical="center"/>
    </xf>
    <xf numFmtId="0" fontId="2" fillId="3" borderId="0" xfId="0" applyFont="1" applyFill="1" applyAlignment="1">
      <alignment horizontal="center" vertical="center"/>
    </xf>
    <xf numFmtId="0" fontId="10" fillId="3" borderId="0" xfId="0" applyFont="1" applyFill="1" applyAlignment="1">
      <alignment horizontal="center" vertical="center" wrapText="1"/>
    </xf>
    <xf numFmtId="0" fontId="3" fillId="3" borderId="9"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5" xfId="0" applyFont="1" applyFill="1" applyBorder="1" applyAlignment="1">
      <alignment horizontal="center" vertical="center"/>
    </xf>
    <xf numFmtId="0" fontId="2" fillId="0" borderId="0" xfId="0" applyFont="1" applyAlignment="1">
      <alignment vertical="center"/>
    </xf>
    <xf numFmtId="0" fontId="12" fillId="0" borderId="1" xfId="2" applyFont="1" applyBorder="1" applyAlignment="1">
      <alignment horizontal="left" vertical="center" wrapText="1"/>
    </xf>
    <xf numFmtId="0" fontId="12" fillId="0" borderId="7" xfId="2" applyFont="1" applyBorder="1" applyAlignment="1">
      <alignment horizontal="center" vertical="center" wrapText="1"/>
    </xf>
    <xf numFmtId="0" fontId="15" fillId="0" borderId="1" xfId="2" applyFont="1" applyBorder="1" applyAlignment="1">
      <alignment horizontal="center" vertical="center" wrapText="1"/>
    </xf>
    <xf numFmtId="0" fontId="15" fillId="0" borderId="1" xfId="2" applyFont="1" applyBorder="1" applyAlignment="1">
      <alignment horizontal="left" vertical="center" wrapText="1"/>
    </xf>
    <xf numFmtId="0" fontId="15" fillId="0" borderId="1" xfId="2" applyFont="1" applyBorder="1" applyAlignment="1">
      <alignment horizontal="justify" vertical="center" wrapText="1"/>
    </xf>
    <xf numFmtId="0" fontId="13" fillId="0" borderId="1" xfId="2" applyFont="1" applyBorder="1" applyAlignment="1">
      <alignment horizontal="justify" vertical="center" wrapText="1"/>
    </xf>
    <xf numFmtId="0" fontId="13" fillId="0" borderId="0" xfId="0" applyFont="1"/>
    <xf numFmtId="0" fontId="16" fillId="0" borderId="1" xfId="2" applyFont="1" applyBorder="1" applyAlignment="1">
      <alignment horizontal="justify" vertical="center" wrapText="1"/>
    </xf>
    <xf numFmtId="0" fontId="13" fillId="3" borderId="0" xfId="0" applyFont="1" applyFill="1" applyAlignment="1">
      <alignment horizontal="center" vertical="center" wrapText="1"/>
    </xf>
    <xf numFmtId="0" fontId="13" fillId="3" borderId="0" xfId="0" applyFont="1" applyFill="1" applyAlignment="1">
      <alignment vertical="center"/>
    </xf>
    <xf numFmtId="0" fontId="13" fillId="3" borderId="0" xfId="0" applyFont="1" applyFill="1"/>
    <xf numFmtId="0" fontId="13" fillId="3" borderId="0" xfId="0" applyFont="1" applyFill="1" applyAlignment="1">
      <alignment horizontal="center" vertical="center"/>
    </xf>
    <xf numFmtId="0" fontId="13" fillId="3" borderId="8" xfId="0" applyFont="1" applyFill="1" applyBorder="1" applyAlignment="1">
      <alignment horizontal="center" vertical="center" wrapText="1"/>
    </xf>
    <xf numFmtId="164" fontId="4" fillId="3" borderId="1" xfId="1" applyNumberFormat="1" applyFont="1" applyFill="1" applyBorder="1" applyAlignment="1">
      <alignment horizontal="center" vertical="center" wrapText="1"/>
    </xf>
    <xf numFmtId="0" fontId="3" fillId="3" borderId="1" xfId="2" applyFont="1" applyFill="1" applyBorder="1" applyAlignment="1">
      <alignment horizontal="center" vertical="center" wrapText="1"/>
    </xf>
    <xf numFmtId="0" fontId="3" fillId="3" borderId="1" xfId="2" applyFont="1" applyFill="1" applyBorder="1" applyAlignment="1">
      <alignment vertical="center" wrapText="1"/>
    </xf>
    <xf numFmtId="0" fontId="4" fillId="2" borderId="0" xfId="0" applyFont="1" applyFill="1" applyAlignment="1">
      <alignment horizontal="center"/>
    </xf>
    <xf numFmtId="0" fontId="4" fillId="0" borderId="8" xfId="0" applyFont="1" applyBorder="1" applyAlignment="1">
      <alignment horizontal="center" vertical="center" wrapText="1"/>
    </xf>
    <xf numFmtId="0" fontId="3" fillId="3" borderId="7" xfId="2"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12" fillId="0" borderId="1" xfId="2" applyFont="1" applyBorder="1" applyAlignment="1">
      <alignment horizontal="center" vertical="center" wrapText="1"/>
    </xf>
    <xf numFmtId="0" fontId="3" fillId="0" borderId="1" xfId="0" applyFont="1" applyBorder="1" applyAlignment="1">
      <alignment horizontal="center" vertical="center" wrapText="1"/>
    </xf>
    <xf numFmtId="0" fontId="10" fillId="0" borderId="0" xfId="0" applyFont="1" applyAlignment="1">
      <alignment horizontal="right"/>
    </xf>
    <xf numFmtId="0" fontId="2" fillId="0" borderId="0" xfId="0" applyFont="1" applyAlignment="1">
      <alignment horizontal="center" vertical="center" wrapText="1"/>
    </xf>
    <xf numFmtId="0" fontId="3" fillId="0" borderId="1" xfId="0" applyFont="1" applyBorder="1" applyAlignment="1">
      <alignment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10" xfId="2" applyFont="1" applyFill="1" applyBorder="1" applyAlignment="1">
      <alignment horizontal="center" vertical="center" wrapText="1"/>
    </xf>
    <xf numFmtId="0" fontId="3" fillId="3" borderId="11" xfId="2" applyFont="1" applyFill="1" applyBorder="1" applyAlignment="1">
      <alignment horizontal="center" vertical="center" wrapText="1"/>
    </xf>
    <xf numFmtId="0" fontId="3" fillId="3" borderId="12" xfId="2" applyFont="1" applyFill="1" applyBorder="1" applyAlignment="1">
      <alignment horizontal="center" vertical="center" wrapText="1"/>
    </xf>
    <xf numFmtId="0" fontId="3" fillId="3" borderId="13" xfId="2"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2" fillId="3" borderId="0" xfId="0" applyFont="1" applyFill="1" applyAlignment="1">
      <alignment horizontal="center" vertical="center" wrapText="1"/>
    </xf>
    <xf numFmtId="0" fontId="10" fillId="3" borderId="0" xfId="0" applyFont="1" applyFill="1" applyAlignment="1">
      <alignment horizontal="right" vertical="center"/>
    </xf>
    <xf numFmtId="0" fontId="4" fillId="3" borderId="0" xfId="0" applyFont="1" applyFill="1" applyAlignment="1">
      <alignment horizontal="left" vertical="center" wrapText="1"/>
    </xf>
    <xf numFmtId="0" fontId="3" fillId="3" borderId="7" xfId="0" applyFont="1" applyFill="1" applyBorder="1" applyAlignment="1">
      <alignment horizontal="center" vertical="center" wrapText="1"/>
    </xf>
    <xf numFmtId="0" fontId="3" fillId="3" borderId="1" xfId="2" applyFont="1" applyFill="1" applyBorder="1" applyAlignment="1">
      <alignment horizontal="center" vertical="center" wrapText="1"/>
    </xf>
    <xf numFmtId="0" fontId="4" fillId="3" borderId="9" xfId="0" applyFont="1" applyFill="1" applyBorder="1" applyAlignment="1">
      <alignment horizontal="center" vertical="center"/>
    </xf>
    <xf numFmtId="0" fontId="3" fillId="3" borderId="1" xfId="0" applyFont="1" applyFill="1" applyBorder="1" applyAlignment="1">
      <alignment horizontal="left" vertical="center" wrapText="1"/>
    </xf>
    <xf numFmtId="0" fontId="10" fillId="0" borderId="0" xfId="0" applyFont="1" applyAlignment="1">
      <alignment horizontal="right" vertical="center"/>
    </xf>
    <xf numFmtId="0" fontId="2" fillId="0" borderId="14" xfId="0" applyFont="1" applyBorder="1" applyAlignment="1">
      <alignment horizontal="center" vertical="center" wrapText="1"/>
    </xf>
    <xf numFmtId="0" fontId="12" fillId="0" borderId="10" xfId="2" applyFont="1" applyBorder="1" applyAlignment="1">
      <alignment horizontal="center" vertical="center" wrapText="1"/>
    </xf>
    <xf numFmtId="0" fontId="12" fillId="0" borderId="15"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4" xfId="2" applyFont="1" applyBorder="1" applyAlignment="1">
      <alignment horizontal="center" vertical="center" wrapText="1"/>
    </xf>
    <xf numFmtId="0" fontId="12" fillId="0" borderId="7" xfId="2" applyFont="1" applyBorder="1" applyAlignment="1">
      <alignment horizontal="center" vertical="center" wrapText="1"/>
    </xf>
    <xf numFmtId="0" fontId="12" fillId="0" borderId="5" xfId="2" applyFont="1" applyBorder="1" applyAlignment="1">
      <alignment horizontal="center" vertical="center" wrapText="1"/>
    </xf>
    <xf numFmtId="0" fontId="12" fillId="0" borderId="1" xfId="2" applyFont="1" applyBorder="1" applyAlignment="1">
      <alignment horizontal="left" vertical="center" wrapText="1"/>
    </xf>
    <xf numFmtId="0" fontId="3" fillId="3" borderId="2"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3" xfId="0" applyFont="1" applyFill="1" applyBorder="1" applyAlignment="1">
      <alignment horizontal="center" vertical="center" wrapText="1"/>
    </xf>
  </cellXfs>
  <cellStyles count="6">
    <cellStyle name="Comma" xfId="1" builtinId="3"/>
    <cellStyle name="Comma 2" xfId="5" xr:uid="{00000000-0005-0000-0000-000001000000}"/>
    <cellStyle name="Comma 5" xfId="4" xr:uid="{00000000-0005-0000-0000-000002000000}"/>
    <cellStyle name="Normal" xfId="0" builtinId="0"/>
    <cellStyle name="Normal 3" xfId="2" xr:uid="{00000000-0005-0000-0000-000004000000}"/>
    <cellStyle name="Normal 4"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15"/>
  <sheetViews>
    <sheetView workbookViewId="0">
      <selection activeCell="B11" sqref="B11:B12"/>
    </sheetView>
  </sheetViews>
  <sheetFormatPr defaultColWidth="9.140625" defaultRowHeight="15"/>
  <cols>
    <col min="1" max="1" width="6.28515625" style="6" customWidth="1"/>
    <col min="2" max="2" width="24.5703125" style="2" customWidth="1"/>
    <col min="3" max="3" width="31.85546875" style="3" customWidth="1"/>
    <col min="4" max="5" width="9.140625" style="6"/>
    <col min="6" max="6" width="10.140625" style="6" bestFit="1" customWidth="1"/>
    <col min="7" max="7" width="11.42578125" style="6" customWidth="1"/>
    <col min="8" max="16384" width="9.140625" style="6"/>
  </cols>
  <sheetData>
    <row r="1" spans="1:8" s="12" customFormat="1" ht="15.75">
      <c r="A1" s="11"/>
      <c r="B1" s="20"/>
      <c r="C1" s="89" t="s">
        <v>86</v>
      </c>
      <c r="D1" s="89"/>
      <c r="E1" s="89"/>
      <c r="F1" s="89"/>
      <c r="G1" s="89"/>
    </row>
    <row r="2" spans="1:8" s="15" customFormat="1" ht="39.75" customHeight="1">
      <c r="A2" s="90" t="s">
        <v>173</v>
      </c>
      <c r="B2" s="90"/>
      <c r="C2" s="90"/>
      <c r="D2" s="90"/>
      <c r="E2" s="90"/>
      <c r="F2" s="90"/>
      <c r="G2" s="90"/>
    </row>
    <row r="3" spans="1:8" s="9" customFormat="1" ht="14.25">
      <c r="A3" s="1"/>
      <c r="B3" s="21"/>
      <c r="C3" s="4"/>
    </row>
    <row r="4" spans="1:8">
      <c r="A4" s="88" t="s">
        <v>0</v>
      </c>
      <c r="B4" s="91" t="s">
        <v>1</v>
      </c>
      <c r="C4" s="88" t="s">
        <v>99</v>
      </c>
      <c r="D4" s="87" t="s">
        <v>102</v>
      </c>
      <c r="E4" s="87"/>
      <c r="F4" s="88" t="s">
        <v>105</v>
      </c>
      <c r="G4" s="88"/>
    </row>
    <row r="5" spans="1:8">
      <c r="A5" s="88"/>
      <c r="B5" s="91"/>
      <c r="C5" s="88"/>
      <c r="D5" s="87"/>
      <c r="E5" s="87"/>
      <c r="F5" s="88"/>
      <c r="G5" s="88"/>
    </row>
    <row r="6" spans="1:8" ht="71.25">
      <c r="A6" s="16" t="s">
        <v>5</v>
      </c>
      <c r="B6" s="19" t="s">
        <v>6</v>
      </c>
      <c r="C6" s="17"/>
      <c r="D6" s="29" t="s">
        <v>103</v>
      </c>
      <c r="E6" s="34" t="s">
        <v>104</v>
      </c>
      <c r="F6" s="19" t="s">
        <v>106</v>
      </c>
      <c r="G6" s="16" t="s">
        <v>107</v>
      </c>
      <c r="H6" s="6">
        <v>1</v>
      </c>
    </row>
    <row r="7" spans="1:8" ht="30">
      <c r="A7" s="14">
        <v>1</v>
      </c>
      <c r="B7" s="18" t="s">
        <v>157</v>
      </c>
      <c r="C7" s="13" t="s">
        <v>69</v>
      </c>
      <c r="D7" s="36" t="s">
        <v>12</v>
      </c>
      <c r="E7" s="36" t="s">
        <v>12</v>
      </c>
      <c r="F7" s="36" t="s">
        <v>12</v>
      </c>
      <c r="G7" s="36"/>
    </row>
    <row r="8" spans="1:8">
      <c r="A8" s="16" t="s">
        <v>18</v>
      </c>
      <c r="B8" s="19" t="s">
        <v>19</v>
      </c>
      <c r="C8" s="17"/>
      <c r="D8" s="36"/>
      <c r="E8" s="36"/>
      <c r="F8" s="36"/>
      <c r="G8" s="36"/>
      <c r="H8" s="6">
        <v>1</v>
      </c>
    </row>
    <row r="9" spans="1:8" s="7" customFormat="1" ht="30">
      <c r="A9" s="14">
        <v>1</v>
      </c>
      <c r="B9" s="18" t="s">
        <v>157</v>
      </c>
      <c r="C9" s="13" t="s">
        <v>60</v>
      </c>
      <c r="D9" s="30"/>
      <c r="E9" s="30"/>
      <c r="F9" s="30"/>
      <c r="G9" s="30"/>
    </row>
    <row r="10" spans="1:8">
      <c r="A10" s="16" t="s">
        <v>45</v>
      </c>
      <c r="B10" s="19" t="s">
        <v>41</v>
      </c>
      <c r="C10" s="17"/>
      <c r="D10" s="36"/>
      <c r="E10" s="36"/>
      <c r="F10" s="36"/>
      <c r="G10" s="36"/>
      <c r="H10" s="6">
        <v>2</v>
      </c>
    </row>
    <row r="11" spans="1:8" s="7" customFormat="1" ht="58.5" customHeight="1">
      <c r="A11" s="85">
        <v>1</v>
      </c>
      <c r="B11" s="85" t="s">
        <v>157</v>
      </c>
      <c r="C11" s="13" t="s">
        <v>62</v>
      </c>
      <c r="D11" s="30" t="s">
        <v>12</v>
      </c>
      <c r="E11" s="30" t="s">
        <v>12</v>
      </c>
      <c r="F11" s="30" t="s">
        <v>12</v>
      </c>
      <c r="G11" s="30"/>
    </row>
    <row r="12" spans="1:8" s="10" customFormat="1" ht="30.75" customHeight="1">
      <c r="A12" s="86"/>
      <c r="B12" s="86"/>
      <c r="C12" s="14" t="s">
        <v>216</v>
      </c>
      <c r="D12" s="14" t="s">
        <v>12</v>
      </c>
      <c r="E12" s="14" t="s">
        <v>12</v>
      </c>
      <c r="F12" s="14" t="s">
        <v>12</v>
      </c>
      <c r="G12" s="14"/>
    </row>
    <row r="15" spans="1:8">
      <c r="C15" s="26"/>
    </row>
  </sheetData>
  <mergeCells count="9">
    <mergeCell ref="A11:A12"/>
    <mergeCell ref="B11:B12"/>
    <mergeCell ref="D4:E5"/>
    <mergeCell ref="F4:G5"/>
    <mergeCell ref="C1:G1"/>
    <mergeCell ref="A2:G2"/>
    <mergeCell ref="A4:A5"/>
    <mergeCell ref="B4:B5"/>
    <mergeCell ref="C4:C5"/>
  </mergeCells>
  <pageMargins left="0.2" right="0.2" top="0.5" bottom="0.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4A6CE-A711-4561-97F8-49DCA884F7EA}">
  <dimension ref="A1:Y54"/>
  <sheetViews>
    <sheetView tabSelected="1" workbookViewId="0">
      <selection activeCell="D8" sqref="D8"/>
    </sheetView>
  </sheetViews>
  <sheetFormatPr defaultColWidth="9.140625" defaultRowHeight="15"/>
  <cols>
    <col min="1" max="1" width="4.7109375" style="42" customWidth="1"/>
    <col min="2" max="2" width="13.28515625" style="43" customWidth="1"/>
    <col min="3" max="3" width="8.85546875" style="42" customWidth="1"/>
    <col min="4" max="4" width="10.28515625" style="42" customWidth="1"/>
    <col min="5" max="8" width="9.85546875" style="42" customWidth="1"/>
    <col min="9" max="9" width="22.28515625" style="43" customWidth="1"/>
    <col min="10" max="10" width="11.85546875" style="42" hidden="1" customWidth="1"/>
    <col min="11" max="11" width="8.5703125" style="42" hidden="1" customWidth="1"/>
    <col min="12" max="12" width="11.7109375" style="42" hidden="1" customWidth="1"/>
    <col min="13" max="13" width="9.7109375" style="42" hidden="1" customWidth="1"/>
    <col min="14" max="14" width="13.5703125" style="42" hidden="1" customWidth="1"/>
    <col min="15" max="15" width="10.28515625" style="42" hidden="1" customWidth="1"/>
    <col min="16" max="16" width="12" style="42" hidden="1" customWidth="1"/>
    <col min="17" max="17" width="20.28515625" style="42" hidden="1" customWidth="1"/>
    <col min="18" max="18" width="10.5703125" style="42" hidden="1" customWidth="1"/>
    <col min="19" max="19" width="9.28515625" style="42" customWidth="1"/>
    <col min="20" max="20" width="8" style="42" customWidth="1"/>
    <col min="21" max="22" width="9.140625" style="42"/>
    <col min="23" max="23" width="13.7109375" style="44" customWidth="1"/>
    <col min="24" max="24" width="19.42578125" style="44" customWidth="1"/>
    <col min="25" max="16384" width="9.140625" style="42"/>
  </cols>
  <sheetData>
    <row r="1" spans="1:25" s="38" customFormat="1" ht="15.75">
      <c r="B1" s="39"/>
      <c r="I1" s="104" t="s">
        <v>95</v>
      </c>
      <c r="J1" s="104"/>
      <c r="K1" s="104"/>
      <c r="L1" s="104"/>
      <c r="M1" s="104"/>
      <c r="N1" s="104"/>
      <c r="O1" s="104"/>
      <c r="P1" s="104"/>
      <c r="Q1" s="104"/>
      <c r="R1" s="104"/>
      <c r="S1" s="104"/>
      <c r="T1" s="104"/>
      <c r="U1" s="104"/>
      <c r="V1" s="104"/>
      <c r="W1" s="40"/>
      <c r="X1" s="40"/>
    </row>
    <row r="2" spans="1:25" s="38" customFormat="1" ht="43.5" customHeight="1">
      <c r="A2" s="103" t="s">
        <v>174</v>
      </c>
      <c r="B2" s="103"/>
      <c r="C2" s="103"/>
      <c r="D2" s="103"/>
      <c r="E2" s="103"/>
      <c r="F2" s="103"/>
      <c r="G2" s="103"/>
      <c r="H2" s="103"/>
      <c r="I2" s="103"/>
      <c r="J2" s="103"/>
      <c r="K2" s="103"/>
      <c r="L2" s="103"/>
      <c r="M2" s="103"/>
      <c r="N2" s="103"/>
      <c r="O2" s="103"/>
      <c r="P2" s="103"/>
      <c r="Q2" s="103"/>
      <c r="R2" s="103"/>
      <c r="S2" s="103"/>
      <c r="T2" s="103"/>
      <c r="U2" s="103"/>
      <c r="V2" s="103"/>
      <c r="W2" s="40"/>
      <c r="X2" s="40"/>
    </row>
    <row r="3" spans="1:25" ht="13.9" customHeight="1"/>
    <row r="4" spans="1:25" ht="73.5" customHeight="1">
      <c r="A4" s="98" t="s">
        <v>0</v>
      </c>
      <c r="B4" s="98" t="s">
        <v>1</v>
      </c>
      <c r="C4" s="98" t="s">
        <v>168</v>
      </c>
      <c r="D4" s="98"/>
      <c r="E4" s="98"/>
      <c r="F4" s="98" t="s">
        <v>167</v>
      </c>
      <c r="G4" s="98"/>
      <c r="H4" s="98"/>
      <c r="I4" s="92" t="s">
        <v>169</v>
      </c>
      <c r="J4" s="92" t="s">
        <v>2</v>
      </c>
      <c r="K4" s="92" t="s">
        <v>76</v>
      </c>
      <c r="L4" s="92" t="s">
        <v>81</v>
      </c>
      <c r="M4" s="92" t="s">
        <v>83</v>
      </c>
      <c r="N4" s="92" t="s">
        <v>78</v>
      </c>
      <c r="O4" s="92" t="s">
        <v>79</v>
      </c>
      <c r="P4" s="92" t="s">
        <v>77</v>
      </c>
      <c r="Q4" s="92" t="s">
        <v>80</v>
      </c>
      <c r="R4" s="92" t="s">
        <v>82</v>
      </c>
      <c r="S4" s="94" t="s">
        <v>170</v>
      </c>
      <c r="T4" s="95"/>
      <c r="U4" s="99" t="s">
        <v>171</v>
      </c>
      <c r="V4" s="100"/>
      <c r="W4" s="98" t="s">
        <v>100</v>
      </c>
    </row>
    <row r="5" spans="1:25" ht="33.75" customHeight="1">
      <c r="A5" s="98"/>
      <c r="B5" s="98"/>
      <c r="C5" s="98" t="s">
        <v>97</v>
      </c>
      <c r="D5" s="98"/>
      <c r="E5" s="98"/>
      <c r="F5" s="98" t="s">
        <v>97</v>
      </c>
      <c r="G5" s="98"/>
      <c r="H5" s="98"/>
      <c r="I5" s="106"/>
      <c r="J5" s="93"/>
      <c r="K5" s="93"/>
      <c r="L5" s="93"/>
      <c r="M5" s="93"/>
      <c r="N5" s="93"/>
      <c r="O5" s="93"/>
      <c r="P5" s="93"/>
      <c r="Q5" s="93"/>
      <c r="R5" s="93"/>
      <c r="S5" s="96"/>
      <c r="T5" s="97"/>
      <c r="U5" s="101"/>
      <c r="V5" s="102"/>
      <c r="W5" s="98"/>
    </row>
    <row r="6" spans="1:25" ht="81.75" customHeight="1">
      <c r="A6" s="98"/>
      <c r="B6" s="98"/>
      <c r="C6" s="80" t="s">
        <v>63</v>
      </c>
      <c r="D6" s="80" t="s">
        <v>108</v>
      </c>
      <c r="E6" s="80" t="s">
        <v>109</v>
      </c>
      <c r="F6" s="80" t="s">
        <v>63</v>
      </c>
      <c r="G6" s="80" t="s">
        <v>108</v>
      </c>
      <c r="H6" s="80" t="s">
        <v>109</v>
      </c>
      <c r="I6" s="93"/>
      <c r="J6" s="45"/>
      <c r="K6" s="45"/>
      <c r="L6" s="45"/>
      <c r="M6" s="45"/>
      <c r="N6" s="45"/>
      <c r="O6" s="45"/>
      <c r="P6" s="45"/>
      <c r="Q6" s="45"/>
      <c r="R6" s="45"/>
      <c r="S6" s="80" t="s">
        <v>103</v>
      </c>
      <c r="T6" s="81" t="s">
        <v>104</v>
      </c>
      <c r="U6" s="47" t="s">
        <v>106</v>
      </c>
      <c r="V6" s="45" t="s">
        <v>107</v>
      </c>
      <c r="W6" s="98"/>
    </row>
    <row r="7" spans="1:25">
      <c r="A7" s="98" t="s">
        <v>3</v>
      </c>
      <c r="B7" s="98"/>
      <c r="C7" s="45">
        <f>C8+C18+C25+C31+C38+C42</f>
        <v>90</v>
      </c>
      <c r="D7" s="45">
        <f t="shared" ref="D7:H7" si="0">D8+D18+D25+D31+D38+D42</f>
        <v>63</v>
      </c>
      <c r="E7" s="45">
        <f t="shared" si="0"/>
        <v>27</v>
      </c>
      <c r="F7" s="45">
        <f t="shared" si="0"/>
        <v>141</v>
      </c>
      <c r="G7" s="45">
        <f t="shared" si="0"/>
        <v>51</v>
      </c>
      <c r="H7" s="45">
        <f t="shared" si="0"/>
        <v>90</v>
      </c>
      <c r="I7" s="45"/>
      <c r="J7" s="45"/>
      <c r="K7" s="45" t="e">
        <f>K8+K18+K25+#REF!+K38+K42</f>
        <v>#REF!</v>
      </c>
      <c r="L7" s="45" t="e">
        <f>L8+L18+L25+#REF!+L38+L42</f>
        <v>#REF!</v>
      </c>
      <c r="M7" s="45" t="e">
        <f>M8+M18+M25+#REF!+M38+M42</f>
        <v>#REF!</v>
      </c>
      <c r="N7" s="45" t="e">
        <f>N8+N18+N25+#REF!+N38+N42</f>
        <v>#REF!</v>
      </c>
      <c r="O7" s="45" t="e">
        <f>O8+O18+O25+#REF!+O38+O42</f>
        <v>#REF!</v>
      </c>
      <c r="P7" s="45" t="e">
        <f>P8+P18+P25+#REF!+P38+P42</f>
        <v>#REF!</v>
      </c>
      <c r="Q7" s="45" t="e">
        <f>Q8+Q18+Q25+#REF!+Q38+Q42</f>
        <v>#REF!</v>
      </c>
      <c r="R7" s="45" t="e">
        <f>R8+R18+R25+#REF!+R38+R42</f>
        <v>#REF!</v>
      </c>
      <c r="S7" s="48"/>
      <c r="T7" s="48"/>
      <c r="U7" s="48"/>
      <c r="V7" s="48"/>
      <c r="W7" s="49"/>
    </row>
    <row r="8" spans="1:25" ht="43.5" customHeight="1">
      <c r="A8" s="45" t="s">
        <v>5</v>
      </c>
      <c r="B8" s="50" t="s">
        <v>6</v>
      </c>
      <c r="C8" s="45">
        <f>SUM(C9:C17)</f>
        <v>18</v>
      </c>
      <c r="D8" s="45">
        <f>SUM(D9:D17)</f>
        <v>14</v>
      </c>
      <c r="E8" s="45">
        <f>SUM(E9:E17)</f>
        <v>4</v>
      </c>
      <c r="F8" s="45">
        <f t="shared" ref="F8:H8" si="1">SUM(F9:F17)</f>
        <v>18</v>
      </c>
      <c r="G8" s="45">
        <f t="shared" si="1"/>
        <v>10</v>
      </c>
      <c r="H8" s="45">
        <f t="shared" si="1"/>
        <v>8</v>
      </c>
      <c r="I8" s="45"/>
      <c r="J8" s="45"/>
      <c r="K8" s="45">
        <f t="shared" ref="K8:R8" si="2">SUM(K9:K17)</f>
        <v>0</v>
      </c>
      <c r="L8" s="45">
        <f t="shared" si="2"/>
        <v>0</v>
      </c>
      <c r="M8" s="45">
        <f t="shared" si="2"/>
        <v>1</v>
      </c>
      <c r="N8" s="45">
        <f t="shared" si="2"/>
        <v>1</v>
      </c>
      <c r="O8" s="45">
        <f t="shared" si="2"/>
        <v>1</v>
      </c>
      <c r="P8" s="45">
        <f t="shared" si="2"/>
        <v>0</v>
      </c>
      <c r="Q8" s="45">
        <f t="shared" si="2"/>
        <v>5</v>
      </c>
      <c r="R8" s="45">
        <f t="shared" si="2"/>
        <v>1</v>
      </c>
      <c r="S8" s="48"/>
      <c r="T8" s="48"/>
      <c r="U8" s="48"/>
      <c r="V8" s="48"/>
      <c r="W8" s="49"/>
    </row>
    <row r="9" spans="1:25" s="76" customFormat="1" ht="45">
      <c r="A9" s="49">
        <v>1</v>
      </c>
      <c r="B9" s="51" t="s">
        <v>7</v>
      </c>
      <c r="C9" s="49">
        <f>D9+E9</f>
        <v>2</v>
      </c>
      <c r="D9" s="49">
        <f>1+1</f>
        <v>2</v>
      </c>
      <c r="E9" s="49">
        <v>0</v>
      </c>
      <c r="F9" s="45">
        <f>G9+H9</f>
        <v>4</v>
      </c>
      <c r="G9" s="49">
        <v>3</v>
      </c>
      <c r="H9" s="49">
        <v>1</v>
      </c>
      <c r="I9" s="52" t="s">
        <v>64</v>
      </c>
      <c r="J9" s="49" t="s">
        <v>71</v>
      </c>
      <c r="K9" s="49"/>
      <c r="L9" s="49"/>
      <c r="M9" s="49"/>
      <c r="N9" s="49"/>
      <c r="O9" s="49"/>
      <c r="P9" s="49"/>
      <c r="Q9" s="49"/>
      <c r="R9" s="49">
        <v>1</v>
      </c>
      <c r="S9" s="53" t="s">
        <v>12</v>
      </c>
      <c r="T9" s="53" t="s">
        <v>12</v>
      </c>
      <c r="U9" s="53" t="s">
        <v>12</v>
      </c>
      <c r="V9" s="53" t="s">
        <v>12</v>
      </c>
      <c r="W9" s="49" t="s">
        <v>111</v>
      </c>
      <c r="X9" s="44" t="s">
        <v>196</v>
      </c>
      <c r="Y9" s="54"/>
    </row>
    <row r="10" spans="1:25" s="75" customFormat="1" ht="45">
      <c r="A10" s="49">
        <v>2</v>
      </c>
      <c r="B10" s="51" t="s">
        <v>8</v>
      </c>
      <c r="C10" s="49">
        <f t="shared" ref="C10:C46" si="3">D10+E10</f>
        <v>1</v>
      </c>
      <c r="D10" s="49">
        <v>1</v>
      </c>
      <c r="E10" s="49">
        <v>0</v>
      </c>
      <c r="F10" s="45">
        <f>G10+H10</f>
        <v>1</v>
      </c>
      <c r="G10" s="49">
        <v>1</v>
      </c>
      <c r="H10" s="49">
        <v>0</v>
      </c>
      <c r="I10" s="52" t="s">
        <v>64</v>
      </c>
      <c r="J10" s="79" t="s">
        <v>74</v>
      </c>
      <c r="K10" s="49"/>
      <c r="L10" s="49"/>
      <c r="M10" s="49"/>
      <c r="N10" s="49"/>
      <c r="O10" s="49"/>
      <c r="P10" s="49"/>
      <c r="Q10" s="49">
        <v>1</v>
      </c>
      <c r="R10" s="49"/>
      <c r="S10" s="53" t="s">
        <v>12</v>
      </c>
      <c r="T10" s="53" t="s">
        <v>12</v>
      </c>
      <c r="U10" s="53" t="s">
        <v>12</v>
      </c>
      <c r="V10" s="53" t="s">
        <v>12</v>
      </c>
      <c r="W10" s="49"/>
      <c r="X10" s="44" t="s">
        <v>183</v>
      </c>
      <c r="Y10" s="55"/>
    </row>
    <row r="11" spans="1:25" s="75" customFormat="1" ht="45">
      <c r="A11" s="49">
        <v>3</v>
      </c>
      <c r="B11" s="51" t="s">
        <v>9</v>
      </c>
      <c r="C11" s="49">
        <f t="shared" si="3"/>
        <v>1</v>
      </c>
      <c r="D11" s="49">
        <v>1</v>
      </c>
      <c r="E11" s="49">
        <v>0</v>
      </c>
      <c r="F11" s="45">
        <f t="shared" ref="F11:F47" si="4">G11+H11</f>
        <v>1</v>
      </c>
      <c r="G11" s="49">
        <v>1</v>
      </c>
      <c r="H11" s="49">
        <v>0</v>
      </c>
      <c r="I11" s="52" t="s">
        <v>64</v>
      </c>
      <c r="J11" s="49" t="s">
        <v>55</v>
      </c>
      <c r="K11" s="49"/>
      <c r="L11" s="49"/>
      <c r="M11" s="49"/>
      <c r="N11" s="49"/>
      <c r="O11" s="49"/>
      <c r="P11" s="49"/>
      <c r="Q11" s="49">
        <v>1</v>
      </c>
      <c r="R11" s="49"/>
      <c r="S11" s="53" t="s">
        <v>12</v>
      </c>
      <c r="T11" s="53" t="s">
        <v>12</v>
      </c>
      <c r="U11" s="53" t="s">
        <v>12</v>
      </c>
      <c r="V11" s="53" t="s">
        <v>12</v>
      </c>
      <c r="W11" s="49"/>
      <c r="X11" s="44" t="s">
        <v>184</v>
      </c>
      <c r="Y11" s="55"/>
    </row>
    <row r="12" spans="1:25" s="75" customFormat="1" ht="45">
      <c r="A12" s="49">
        <v>4</v>
      </c>
      <c r="B12" s="51" t="s">
        <v>10</v>
      </c>
      <c r="C12" s="49">
        <f t="shared" si="3"/>
        <v>3</v>
      </c>
      <c r="D12" s="49">
        <v>2</v>
      </c>
      <c r="E12" s="49">
        <v>1</v>
      </c>
      <c r="F12" s="45">
        <f t="shared" si="4"/>
        <v>4</v>
      </c>
      <c r="G12" s="49">
        <v>0</v>
      </c>
      <c r="H12" s="49">
        <v>4</v>
      </c>
      <c r="I12" s="52" t="s">
        <v>64</v>
      </c>
      <c r="J12" s="49" t="s">
        <v>52</v>
      </c>
      <c r="K12" s="49"/>
      <c r="L12" s="49"/>
      <c r="M12" s="49"/>
      <c r="N12" s="49"/>
      <c r="O12" s="49"/>
      <c r="P12" s="49"/>
      <c r="Q12" s="49">
        <v>1</v>
      </c>
      <c r="R12" s="49"/>
      <c r="S12" s="53" t="s">
        <v>12</v>
      </c>
      <c r="T12" s="53" t="s">
        <v>12</v>
      </c>
      <c r="U12" s="53" t="s">
        <v>12</v>
      </c>
      <c r="V12" s="53" t="s">
        <v>12</v>
      </c>
      <c r="W12" s="49" t="s">
        <v>112</v>
      </c>
      <c r="X12" s="44" t="s">
        <v>197</v>
      </c>
      <c r="Y12" s="55"/>
    </row>
    <row r="13" spans="1:25" s="44" customFormat="1" ht="30" customHeight="1">
      <c r="A13" s="49">
        <v>5</v>
      </c>
      <c r="B13" s="51" t="s">
        <v>13</v>
      </c>
      <c r="C13" s="49">
        <f t="shared" si="3"/>
        <v>2</v>
      </c>
      <c r="D13" s="49">
        <f>1+1</f>
        <v>2</v>
      </c>
      <c r="E13" s="49">
        <v>0</v>
      </c>
      <c r="F13" s="45">
        <f t="shared" si="4"/>
        <v>3</v>
      </c>
      <c r="G13" s="49">
        <v>2</v>
      </c>
      <c r="H13" s="49">
        <v>1</v>
      </c>
      <c r="I13" s="52" t="s">
        <v>64</v>
      </c>
      <c r="J13" s="49" t="s">
        <v>61</v>
      </c>
      <c r="K13" s="49"/>
      <c r="L13" s="49"/>
      <c r="M13" s="49">
        <v>1</v>
      </c>
      <c r="N13" s="49"/>
      <c r="O13" s="49"/>
      <c r="P13" s="49"/>
      <c r="Q13" s="49"/>
      <c r="R13" s="49"/>
      <c r="S13" s="53" t="s">
        <v>12</v>
      </c>
      <c r="T13" s="53" t="s">
        <v>12</v>
      </c>
      <c r="U13" s="53" t="s">
        <v>12</v>
      </c>
      <c r="V13" s="53" t="s">
        <v>12</v>
      </c>
      <c r="W13" s="49" t="s">
        <v>114</v>
      </c>
    </row>
    <row r="14" spans="1:25" s="77" customFormat="1" ht="51.75" customHeight="1">
      <c r="A14" s="49">
        <v>6</v>
      </c>
      <c r="B14" s="51" t="s">
        <v>14</v>
      </c>
      <c r="C14" s="49">
        <f t="shared" si="3"/>
        <v>6</v>
      </c>
      <c r="D14" s="49">
        <f>1+1+1</f>
        <v>3</v>
      </c>
      <c r="E14" s="49">
        <f>1+1+1</f>
        <v>3</v>
      </c>
      <c r="F14" s="45">
        <f t="shared" si="4"/>
        <v>2</v>
      </c>
      <c r="G14" s="49">
        <v>1</v>
      </c>
      <c r="H14" s="49">
        <v>1</v>
      </c>
      <c r="I14" s="52" t="s">
        <v>64</v>
      </c>
      <c r="J14" s="49" t="s">
        <v>11</v>
      </c>
      <c r="K14" s="49"/>
      <c r="L14" s="49"/>
      <c r="M14" s="49"/>
      <c r="N14" s="49">
        <v>1</v>
      </c>
      <c r="O14" s="49"/>
      <c r="P14" s="49"/>
      <c r="Q14" s="49"/>
      <c r="R14" s="49"/>
      <c r="S14" s="53" t="s">
        <v>12</v>
      </c>
      <c r="T14" s="53" t="s">
        <v>12</v>
      </c>
      <c r="U14" s="53" t="s">
        <v>12</v>
      </c>
      <c r="V14" s="53" t="s">
        <v>12</v>
      </c>
      <c r="W14" s="49" t="s">
        <v>115</v>
      </c>
      <c r="X14" s="44" t="s">
        <v>198</v>
      </c>
      <c r="Y14" s="42"/>
    </row>
    <row r="15" spans="1:25" s="75" customFormat="1" ht="42" customHeight="1">
      <c r="A15" s="49">
        <v>7</v>
      </c>
      <c r="B15" s="51" t="s">
        <v>15</v>
      </c>
      <c r="C15" s="49">
        <f t="shared" si="3"/>
        <v>1</v>
      </c>
      <c r="D15" s="49">
        <v>1</v>
      </c>
      <c r="E15" s="49">
        <v>0</v>
      </c>
      <c r="F15" s="45">
        <f t="shared" si="4"/>
        <v>2</v>
      </c>
      <c r="G15" s="49">
        <v>1</v>
      </c>
      <c r="H15" s="49">
        <v>1</v>
      </c>
      <c r="I15" s="52" t="s">
        <v>64</v>
      </c>
      <c r="J15" s="49" t="s">
        <v>11</v>
      </c>
      <c r="K15" s="49"/>
      <c r="L15" s="49"/>
      <c r="M15" s="49"/>
      <c r="N15" s="49"/>
      <c r="O15" s="49"/>
      <c r="P15" s="49"/>
      <c r="Q15" s="49">
        <v>1</v>
      </c>
      <c r="R15" s="49"/>
      <c r="S15" s="53" t="s">
        <v>12</v>
      </c>
      <c r="T15" s="53" t="s">
        <v>12</v>
      </c>
      <c r="U15" s="53" t="s">
        <v>12</v>
      </c>
      <c r="V15" s="53" t="s">
        <v>12</v>
      </c>
      <c r="W15" s="49"/>
      <c r="X15" s="44" t="s">
        <v>193</v>
      </c>
      <c r="Y15" s="55"/>
    </row>
    <row r="16" spans="1:25" s="54" customFormat="1" ht="45">
      <c r="A16" s="49">
        <v>8</v>
      </c>
      <c r="B16" s="51" t="s">
        <v>16</v>
      </c>
      <c r="C16" s="49">
        <f t="shared" si="3"/>
        <v>1</v>
      </c>
      <c r="D16" s="49">
        <v>1</v>
      </c>
      <c r="E16" s="49">
        <v>0</v>
      </c>
      <c r="F16" s="45">
        <f t="shared" si="4"/>
        <v>1</v>
      </c>
      <c r="G16" s="49">
        <v>1</v>
      </c>
      <c r="H16" s="49">
        <v>0</v>
      </c>
      <c r="I16" s="52" t="s">
        <v>64</v>
      </c>
      <c r="J16" s="49" t="s">
        <v>11</v>
      </c>
      <c r="K16" s="49"/>
      <c r="L16" s="49"/>
      <c r="M16" s="49"/>
      <c r="N16" s="49"/>
      <c r="O16" s="49">
        <v>1</v>
      </c>
      <c r="P16" s="49"/>
      <c r="Q16" s="49"/>
      <c r="R16" s="49"/>
      <c r="S16" s="53" t="s">
        <v>12</v>
      </c>
      <c r="T16" s="53" t="s">
        <v>12</v>
      </c>
      <c r="U16" s="53" t="s">
        <v>12</v>
      </c>
      <c r="V16" s="53" t="s">
        <v>12</v>
      </c>
      <c r="W16" s="49"/>
      <c r="X16" s="44" t="s">
        <v>199</v>
      </c>
    </row>
    <row r="17" spans="1:25" s="75" customFormat="1" ht="45">
      <c r="A17" s="49">
        <v>9</v>
      </c>
      <c r="B17" s="51" t="s">
        <v>17</v>
      </c>
      <c r="C17" s="49">
        <f t="shared" si="3"/>
        <v>1</v>
      </c>
      <c r="D17" s="49">
        <v>1</v>
      </c>
      <c r="E17" s="49">
        <v>0</v>
      </c>
      <c r="F17" s="45">
        <f t="shared" si="4"/>
        <v>0</v>
      </c>
      <c r="G17" s="49">
        <v>0</v>
      </c>
      <c r="H17" s="49">
        <v>0</v>
      </c>
      <c r="I17" s="52" t="s">
        <v>64</v>
      </c>
      <c r="J17" s="49" t="s">
        <v>11</v>
      </c>
      <c r="K17" s="49"/>
      <c r="L17" s="49"/>
      <c r="M17" s="49"/>
      <c r="N17" s="49"/>
      <c r="O17" s="49"/>
      <c r="P17" s="49"/>
      <c r="Q17" s="49">
        <v>1</v>
      </c>
      <c r="R17" s="49"/>
      <c r="S17" s="53" t="s">
        <v>12</v>
      </c>
      <c r="T17" s="53" t="s">
        <v>12</v>
      </c>
      <c r="U17" s="53" t="s">
        <v>12</v>
      </c>
      <c r="V17" s="53" t="s">
        <v>12</v>
      </c>
      <c r="W17" s="49"/>
      <c r="X17" s="44" t="s">
        <v>200</v>
      </c>
      <c r="Y17" s="55"/>
    </row>
    <row r="18" spans="1:25" ht="36.75" customHeight="1">
      <c r="A18" s="45" t="s">
        <v>18</v>
      </c>
      <c r="B18" s="50" t="s">
        <v>19</v>
      </c>
      <c r="C18" s="45">
        <f t="shared" si="3"/>
        <v>19</v>
      </c>
      <c r="D18" s="45">
        <f>SUM(D19:D24)</f>
        <v>11</v>
      </c>
      <c r="E18" s="45">
        <f>SUM(E19:E24)</f>
        <v>8</v>
      </c>
      <c r="F18" s="45">
        <f t="shared" ref="F18:H18" si="5">SUM(F19:F24)</f>
        <v>68</v>
      </c>
      <c r="G18" s="45">
        <f t="shared" si="5"/>
        <v>9</v>
      </c>
      <c r="H18" s="45">
        <f t="shared" si="5"/>
        <v>59</v>
      </c>
      <c r="I18" s="45"/>
      <c r="J18" s="45"/>
      <c r="K18" s="45">
        <f t="shared" ref="K18:R18" si="6">SUM(K19:K24)</f>
        <v>0</v>
      </c>
      <c r="L18" s="45">
        <f t="shared" si="6"/>
        <v>0</v>
      </c>
      <c r="M18" s="45">
        <f t="shared" si="6"/>
        <v>0</v>
      </c>
      <c r="N18" s="45">
        <f t="shared" si="6"/>
        <v>2</v>
      </c>
      <c r="O18" s="45">
        <f t="shared" si="6"/>
        <v>0</v>
      </c>
      <c r="P18" s="45">
        <f t="shared" si="6"/>
        <v>0</v>
      </c>
      <c r="Q18" s="45">
        <f t="shared" si="6"/>
        <v>4</v>
      </c>
      <c r="R18" s="45">
        <f t="shared" si="6"/>
        <v>0</v>
      </c>
      <c r="S18" s="53" t="s">
        <v>12</v>
      </c>
      <c r="T18" s="53" t="s">
        <v>12</v>
      </c>
      <c r="U18" s="53" t="s">
        <v>12</v>
      </c>
      <c r="V18" s="53" t="s">
        <v>12</v>
      </c>
      <c r="W18" s="49"/>
    </row>
    <row r="19" spans="1:25" s="75" customFormat="1" ht="45">
      <c r="A19" s="49">
        <v>10</v>
      </c>
      <c r="B19" s="51" t="s">
        <v>20</v>
      </c>
      <c r="C19" s="49">
        <f t="shared" si="3"/>
        <v>4</v>
      </c>
      <c r="D19" s="49">
        <f>1+1</f>
        <v>2</v>
      </c>
      <c r="E19" s="49">
        <v>2</v>
      </c>
      <c r="F19" s="45">
        <f t="shared" si="4"/>
        <v>4</v>
      </c>
      <c r="G19" s="49">
        <v>2</v>
      </c>
      <c r="H19" s="49">
        <v>2</v>
      </c>
      <c r="I19" s="52" t="s">
        <v>64</v>
      </c>
      <c r="J19" s="49" t="s">
        <v>22</v>
      </c>
      <c r="K19" s="49"/>
      <c r="L19" s="49"/>
      <c r="M19" s="49"/>
      <c r="N19" s="49"/>
      <c r="O19" s="49"/>
      <c r="P19" s="49"/>
      <c r="Q19" s="49">
        <v>1</v>
      </c>
      <c r="R19" s="49"/>
      <c r="S19" s="53" t="s">
        <v>12</v>
      </c>
      <c r="T19" s="53" t="s">
        <v>12</v>
      </c>
      <c r="U19" s="53" t="s">
        <v>12</v>
      </c>
      <c r="V19" s="53" t="s">
        <v>12</v>
      </c>
      <c r="W19" s="49" t="s">
        <v>113</v>
      </c>
      <c r="X19" s="44" t="s">
        <v>201</v>
      </c>
      <c r="Y19" s="55"/>
    </row>
    <row r="20" spans="1:25" s="77" customFormat="1" ht="40.5" customHeight="1">
      <c r="A20" s="49">
        <v>11</v>
      </c>
      <c r="B20" s="51" t="s">
        <v>21</v>
      </c>
      <c r="C20" s="49">
        <f t="shared" si="3"/>
        <v>3</v>
      </c>
      <c r="D20" s="49">
        <v>1</v>
      </c>
      <c r="E20" s="49">
        <v>2</v>
      </c>
      <c r="F20" s="45">
        <f t="shared" si="4"/>
        <v>50</v>
      </c>
      <c r="G20" s="49">
        <v>1</v>
      </c>
      <c r="H20" s="49">
        <v>49</v>
      </c>
      <c r="I20" s="52" t="s">
        <v>64</v>
      </c>
      <c r="J20" s="49" t="s">
        <v>11</v>
      </c>
      <c r="K20" s="49"/>
      <c r="L20" s="49"/>
      <c r="M20" s="49"/>
      <c r="N20" s="49">
        <v>1</v>
      </c>
      <c r="O20" s="49"/>
      <c r="P20" s="49"/>
      <c r="Q20" s="49"/>
      <c r="R20" s="49"/>
      <c r="S20" s="53" t="s">
        <v>12</v>
      </c>
      <c r="T20" s="53" t="s">
        <v>12</v>
      </c>
      <c r="U20" s="53" t="s">
        <v>12</v>
      </c>
      <c r="V20" s="53" t="s">
        <v>12</v>
      </c>
      <c r="W20" s="49"/>
      <c r="X20" s="44" t="s">
        <v>202</v>
      </c>
      <c r="Y20" s="42"/>
    </row>
    <row r="21" spans="1:25" s="77" customFormat="1" ht="45">
      <c r="A21" s="49">
        <v>12</v>
      </c>
      <c r="B21" s="51" t="s">
        <v>23</v>
      </c>
      <c r="C21" s="49">
        <f t="shared" si="3"/>
        <v>5</v>
      </c>
      <c r="D21" s="49">
        <f>1+1</f>
        <v>2</v>
      </c>
      <c r="E21" s="49">
        <f>2+1</f>
        <v>3</v>
      </c>
      <c r="F21" s="45">
        <f t="shared" si="4"/>
        <v>2</v>
      </c>
      <c r="G21" s="49">
        <v>2</v>
      </c>
      <c r="H21" s="49">
        <v>0</v>
      </c>
      <c r="I21" s="52" t="s">
        <v>64</v>
      </c>
      <c r="J21" s="49" t="s">
        <v>66</v>
      </c>
      <c r="K21" s="49"/>
      <c r="L21" s="49"/>
      <c r="M21" s="49"/>
      <c r="N21" s="49">
        <v>1</v>
      </c>
      <c r="O21" s="49"/>
      <c r="P21" s="49"/>
      <c r="Q21" s="49"/>
      <c r="R21" s="49"/>
      <c r="S21" s="53" t="s">
        <v>12</v>
      </c>
      <c r="T21" s="53" t="s">
        <v>12</v>
      </c>
      <c r="U21" s="53" t="s">
        <v>12</v>
      </c>
      <c r="V21" s="53" t="s">
        <v>181</v>
      </c>
      <c r="W21" s="49" t="s">
        <v>116</v>
      </c>
      <c r="X21" s="44" t="s">
        <v>203</v>
      </c>
      <c r="Y21" s="42"/>
    </row>
    <row r="22" spans="1:25" s="75" customFormat="1" ht="45">
      <c r="A22" s="49">
        <v>13</v>
      </c>
      <c r="B22" s="51" t="s">
        <v>24</v>
      </c>
      <c r="C22" s="49">
        <f t="shared" si="3"/>
        <v>1</v>
      </c>
      <c r="D22" s="49">
        <v>1</v>
      </c>
      <c r="E22" s="49">
        <v>0</v>
      </c>
      <c r="F22" s="45">
        <f t="shared" si="4"/>
        <v>6</v>
      </c>
      <c r="G22" s="49">
        <v>1</v>
      </c>
      <c r="H22" s="49">
        <v>5</v>
      </c>
      <c r="I22" s="52" t="s">
        <v>64</v>
      </c>
      <c r="J22" s="49" t="s">
        <v>52</v>
      </c>
      <c r="K22" s="49"/>
      <c r="L22" s="49"/>
      <c r="M22" s="49"/>
      <c r="N22" s="49"/>
      <c r="O22" s="49"/>
      <c r="P22" s="49"/>
      <c r="Q22" s="49">
        <v>1</v>
      </c>
      <c r="R22" s="49"/>
      <c r="S22" s="53" t="s">
        <v>12</v>
      </c>
      <c r="T22" s="53" t="s">
        <v>12</v>
      </c>
      <c r="U22" s="53" t="s">
        <v>12</v>
      </c>
      <c r="V22" s="53" t="s">
        <v>12</v>
      </c>
      <c r="W22" s="49"/>
      <c r="X22" s="44" t="s">
        <v>188</v>
      </c>
      <c r="Y22" s="55"/>
    </row>
    <row r="23" spans="1:25" s="75" customFormat="1" ht="47.25" customHeight="1">
      <c r="A23" s="49">
        <v>14</v>
      </c>
      <c r="B23" s="51" t="s">
        <v>26</v>
      </c>
      <c r="C23" s="49">
        <f t="shared" si="3"/>
        <v>3</v>
      </c>
      <c r="D23" s="49">
        <f>1+1+1</f>
        <v>3</v>
      </c>
      <c r="E23" s="49">
        <v>0</v>
      </c>
      <c r="F23" s="45">
        <f t="shared" si="4"/>
        <v>5</v>
      </c>
      <c r="G23" s="49">
        <v>3</v>
      </c>
      <c r="H23" s="49">
        <v>2</v>
      </c>
      <c r="I23" s="52" t="s">
        <v>64</v>
      </c>
      <c r="J23" s="49" t="s">
        <v>72</v>
      </c>
      <c r="K23" s="49"/>
      <c r="L23" s="49"/>
      <c r="M23" s="49"/>
      <c r="N23" s="49"/>
      <c r="O23" s="49"/>
      <c r="P23" s="49"/>
      <c r="Q23" s="49">
        <v>1</v>
      </c>
      <c r="R23" s="49"/>
      <c r="S23" s="53" t="s">
        <v>12</v>
      </c>
      <c r="T23" s="53" t="s">
        <v>12</v>
      </c>
      <c r="U23" s="53" t="s">
        <v>12</v>
      </c>
      <c r="V23" s="53" t="s">
        <v>12</v>
      </c>
      <c r="W23" s="49" t="s">
        <v>118</v>
      </c>
      <c r="X23" s="44" t="s">
        <v>204</v>
      </c>
      <c r="Y23" s="55"/>
    </row>
    <row r="24" spans="1:25" s="77" customFormat="1" ht="30">
      <c r="A24" s="49">
        <v>15</v>
      </c>
      <c r="B24" s="51" t="s">
        <v>25</v>
      </c>
      <c r="C24" s="49">
        <f t="shared" si="3"/>
        <v>3</v>
      </c>
      <c r="D24" s="49">
        <f>1+1</f>
        <v>2</v>
      </c>
      <c r="E24" s="49">
        <v>1</v>
      </c>
      <c r="F24" s="45">
        <f t="shared" si="4"/>
        <v>1</v>
      </c>
      <c r="G24" s="49">
        <v>0</v>
      </c>
      <c r="H24" s="49">
        <v>1</v>
      </c>
      <c r="I24" s="52" t="s">
        <v>64</v>
      </c>
      <c r="J24" s="49" t="s">
        <v>65</v>
      </c>
      <c r="K24" s="49"/>
      <c r="L24" s="49"/>
      <c r="M24" s="49"/>
      <c r="N24" s="49"/>
      <c r="O24" s="49"/>
      <c r="P24" s="49"/>
      <c r="Q24" s="49">
        <v>1</v>
      </c>
      <c r="R24" s="49"/>
      <c r="S24" s="53" t="s">
        <v>12</v>
      </c>
      <c r="T24" s="53" t="s">
        <v>12</v>
      </c>
      <c r="U24" s="53" t="s">
        <v>12</v>
      </c>
      <c r="V24" s="53" t="s">
        <v>12</v>
      </c>
      <c r="W24" s="49" t="s">
        <v>117</v>
      </c>
      <c r="X24" s="44" t="s">
        <v>185</v>
      </c>
      <c r="Y24" s="42"/>
    </row>
    <row r="25" spans="1:25" ht="54" customHeight="1">
      <c r="A25" s="45" t="s">
        <v>27</v>
      </c>
      <c r="B25" s="50" t="s">
        <v>119</v>
      </c>
      <c r="C25" s="45">
        <f>SUM(C26:C30)</f>
        <v>8</v>
      </c>
      <c r="D25" s="45">
        <f t="shared" ref="D25:H25" si="7">SUM(D26:D30)</f>
        <v>5</v>
      </c>
      <c r="E25" s="45">
        <f t="shared" si="7"/>
        <v>3</v>
      </c>
      <c r="F25" s="45">
        <f t="shared" si="7"/>
        <v>9</v>
      </c>
      <c r="G25" s="45">
        <f t="shared" si="7"/>
        <v>6</v>
      </c>
      <c r="H25" s="45">
        <f t="shared" si="7"/>
        <v>3</v>
      </c>
      <c r="I25" s="45"/>
      <c r="J25" s="45"/>
      <c r="K25" s="45">
        <f t="shared" ref="K25:R25" si="8">SUM(K26:K37)</f>
        <v>0</v>
      </c>
      <c r="L25" s="45">
        <f t="shared" si="8"/>
        <v>0</v>
      </c>
      <c r="M25" s="45">
        <f t="shared" si="8"/>
        <v>0</v>
      </c>
      <c r="N25" s="45">
        <f t="shared" si="8"/>
        <v>1</v>
      </c>
      <c r="O25" s="45">
        <f t="shared" si="8"/>
        <v>3</v>
      </c>
      <c r="P25" s="45">
        <f t="shared" si="8"/>
        <v>0</v>
      </c>
      <c r="Q25" s="45">
        <f t="shared" si="8"/>
        <v>3</v>
      </c>
      <c r="R25" s="45">
        <f t="shared" si="8"/>
        <v>4</v>
      </c>
      <c r="S25" s="53" t="s">
        <v>12</v>
      </c>
      <c r="T25" s="53" t="s">
        <v>12</v>
      </c>
      <c r="U25" s="53" t="s">
        <v>12</v>
      </c>
      <c r="V25" s="53" t="s">
        <v>12</v>
      </c>
      <c r="W25" s="49"/>
    </row>
    <row r="26" spans="1:25" s="76" customFormat="1" ht="45">
      <c r="A26" s="49">
        <v>16</v>
      </c>
      <c r="B26" s="51" t="s">
        <v>28</v>
      </c>
      <c r="C26" s="49">
        <f t="shared" si="3"/>
        <v>2</v>
      </c>
      <c r="D26" s="49">
        <v>1</v>
      </c>
      <c r="E26" s="49">
        <v>1</v>
      </c>
      <c r="F26" s="45">
        <f t="shared" si="4"/>
        <v>3</v>
      </c>
      <c r="G26" s="49">
        <v>2</v>
      </c>
      <c r="H26" s="49">
        <v>1</v>
      </c>
      <c r="I26" s="52" t="s">
        <v>64</v>
      </c>
      <c r="J26" s="49" t="s">
        <v>11</v>
      </c>
      <c r="K26" s="49"/>
      <c r="L26" s="49"/>
      <c r="M26" s="49"/>
      <c r="N26" s="49"/>
      <c r="O26" s="49">
        <v>1</v>
      </c>
      <c r="P26" s="49"/>
      <c r="Q26" s="49"/>
      <c r="R26" s="49"/>
      <c r="S26" s="53" t="s">
        <v>12</v>
      </c>
      <c r="T26" s="53" t="s">
        <v>12</v>
      </c>
      <c r="U26" s="53" t="s">
        <v>12</v>
      </c>
      <c r="V26" s="53" t="s">
        <v>12</v>
      </c>
      <c r="W26" s="49"/>
      <c r="X26" s="44" t="s">
        <v>205</v>
      </c>
      <c r="Y26" s="54"/>
    </row>
    <row r="27" spans="1:25" s="76" customFormat="1" ht="45">
      <c r="A27" s="49">
        <v>17</v>
      </c>
      <c r="B27" s="51" t="s">
        <v>29</v>
      </c>
      <c r="C27" s="49">
        <f t="shared" si="3"/>
        <v>1</v>
      </c>
      <c r="D27" s="49">
        <v>1</v>
      </c>
      <c r="E27" s="49">
        <v>0</v>
      </c>
      <c r="F27" s="45">
        <f t="shared" si="4"/>
        <v>2</v>
      </c>
      <c r="G27" s="49">
        <v>1</v>
      </c>
      <c r="H27" s="49">
        <v>1</v>
      </c>
      <c r="I27" s="52" t="s">
        <v>64</v>
      </c>
      <c r="J27" s="49" t="s">
        <v>67</v>
      </c>
      <c r="K27" s="49"/>
      <c r="L27" s="49"/>
      <c r="M27" s="49"/>
      <c r="N27" s="49"/>
      <c r="O27" s="49">
        <v>1</v>
      </c>
      <c r="P27" s="49"/>
      <c r="Q27" s="49"/>
      <c r="R27" s="49"/>
      <c r="S27" s="53" t="s">
        <v>12</v>
      </c>
      <c r="T27" s="53" t="s">
        <v>12</v>
      </c>
      <c r="U27" s="53" t="s">
        <v>12</v>
      </c>
      <c r="V27" s="53" t="s">
        <v>12</v>
      </c>
      <c r="W27" s="49"/>
      <c r="X27" s="44" t="s">
        <v>206</v>
      </c>
      <c r="Y27" s="54"/>
    </row>
    <row r="28" spans="1:25" s="77" customFormat="1" ht="45">
      <c r="A28" s="49">
        <v>18</v>
      </c>
      <c r="B28" s="51" t="s">
        <v>30</v>
      </c>
      <c r="C28" s="49">
        <f t="shared" si="3"/>
        <v>3</v>
      </c>
      <c r="D28" s="49">
        <v>2</v>
      </c>
      <c r="E28" s="49">
        <v>1</v>
      </c>
      <c r="F28" s="45">
        <f t="shared" si="4"/>
        <v>2</v>
      </c>
      <c r="G28" s="49">
        <v>2</v>
      </c>
      <c r="H28" s="49">
        <v>0</v>
      </c>
      <c r="I28" s="52" t="s">
        <v>64</v>
      </c>
      <c r="J28" s="49" t="s">
        <v>52</v>
      </c>
      <c r="K28" s="49"/>
      <c r="L28" s="49"/>
      <c r="M28" s="49"/>
      <c r="N28" s="49">
        <v>1</v>
      </c>
      <c r="O28" s="49"/>
      <c r="P28" s="49"/>
      <c r="Q28" s="49"/>
      <c r="R28" s="49"/>
      <c r="S28" s="53" t="s">
        <v>12</v>
      </c>
      <c r="T28" s="53" t="s">
        <v>12</v>
      </c>
      <c r="U28" s="53" t="s">
        <v>12</v>
      </c>
      <c r="V28" s="53" t="s">
        <v>12</v>
      </c>
      <c r="W28" s="49"/>
      <c r="X28" s="44" t="s">
        <v>207</v>
      </c>
      <c r="Y28" s="42"/>
    </row>
    <row r="29" spans="1:25" s="75" customFormat="1" ht="45">
      <c r="A29" s="49">
        <v>19</v>
      </c>
      <c r="B29" s="51" t="s">
        <v>31</v>
      </c>
      <c r="C29" s="49">
        <f t="shared" si="3"/>
        <v>0</v>
      </c>
      <c r="D29" s="49">
        <v>0</v>
      </c>
      <c r="E29" s="49">
        <v>0</v>
      </c>
      <c r="F29" s="45">
        <f t="shared" si="4"/>
        <v>0</v>
      </c>
      <c r="G29" s="49">
        <v>0</v>
      </c>
      <c r="H29" s="49">
        <v>0</v>
      </c>
      <c r="I29" s="52" t="s">
        <v>64</v>
      </c>
      <c r="J29" s="49" t="s">
        <v>68</v>
      </c>
      <c r="K29" s="49"/>
      <c r="L29" s="49"/>
      <c r="M29" s="49"/>
      <c r="N29" s="49"/>
      <c r="O29" s="49"/>
      <c r="P29" s="49"/>
      <c r="Q29" s="49">
        <v>1</v>
      </c>
      <c r="R29" s="49"/>
      <c r="S29" s="53" t="s">
        <v>12</v>
      </c>
      <c r="T29" s="53" t="s">
        <v>12</v>
      </c>
      <c r="U29" s="53" t="s">
        <v>12</v>
      </c>
      <c r="V29" s="53" t="s">
        <v>12</v>
      </c>
      <c r="W29" s="49" t="s">
        <v>120</v>
      </c>
      <c r="X29" s="44" t="s">
        <v>190</v>
      </c>
      <c r="Y29" s="55"/>
    </row>
    <row r="30" spans="1:25" s="77" customFormat="1" ht="52.5" customHeight="1">
      <c r="A30" s="49">
        <v>20</v>
      </c>
      <c r="B30" s="51" t="s">
        <v>32</v>
      </c>
      <c r="C30" s="49">
        <f t="shared" si="3"/>
        <v>2</v>
      </c>
      <c r="D30" s="49">
        <v>1</v>
      </c>
      <c r="E30" s="49">
        <v>1</v>
      </c>
      <c r="F30" s="45">
        <f t="shared" si="4"/>
        <v>2</v>
      </c>
      <c r="G30" s="49">
        <v>1</v>
      </c>
      <c r="H30" s="49">
        <v>1</v>
      </c>
      <c r="I30" s="52" t="s">
        <v>64</v>
      </c>
      <c r="J30" s="49" t="s">
        <v>11</v>
      </c>
      <c r="K30" s="49"/>
      <c r="L30" s="49"/>
      <c r="M30" s="49"/>
      <c r="N30" s="49"/>
      <c r="O30" s="49"/>
      <c r="P30" s="49"/>
      <c r="Q30" s="49">
        <v>1</v>
      </c>
      <c r="R30" s="49"/>
      <c r="S30" s="53" t="s">
        <v>12</v>
      </c>
      <c r="T30" s="53" t="s">
        <v>12</v>
      </c>
      <c r="U30" s="53" t="s">
        <v>12</v>
      </c>
      <c r="V30" s="53" t="s">
        <v>12</v>
      </c>
      <c r="W30" s="49"/>
      <c r="X30" s="44" t="s">
        <v>189</v>
      </c>
      <c r="Y30" s="42"/>
    </row>
    <row r="31" spans="1:25" s="57" customFormat="1" ht="37.5" customHeight="1">
      <c r="A31" s="45" t="s">
        <v>36</v>
      </c>
      <c r="B31" s="50" t="s">
        <v>158</v>
      </c>
      <c r="C31" s="45">
        <f>SUM(C32:C37)</f>
        <v>18</v>
      </c>
      <c r="D31" s="45">
        <f t="shared" ref="D31:H31" si="9">SUM(D32:D37)</f>
        <v>13</v>
      </c>
      <c r="E31" s="45">
        <f t="shared" si="9"/>
        <v>5</v>
      </c>
      <c r="F31" s="45">
        <f t="shared" si="4"/>
        <v>20</v>
      </c>
      <c r="G31" s="45">
        <f t="shared" si="9"/>
        <v>9</v>
      </c>
      <c r="H31" s="45">
        <f t="shared" si="9"/>
        <v>11</v>
      </c>
      <c r="I31" s="47"/>
      <c r="J31" s="45"/>
      <c r="K31" s="45"/>
      <c r="L31" s="45"/>
      <c r="M31" s="45"/>
      <c r="N31" s="45"/>
      <c r="O31" s="45"/>
      <c r="P31" s="45"/>
      <c r="Q31" s="45"/>
      <c r="R31" s="45"/>
      <c r="S31" s="53" t="s">
        <v>12</v>
      </c>
      <c r="T31" s="53" t="s">
        <v>12</v>
      </c>
      <c r="U31" s="53" t="s">
        <v>12</v>
      </c>
      <c r="V31" s="53" t="s">
        <v>12</v>
      </c>
      <c r="W31" s="45"/>
      <c r="X31" s="56"/>
    </row>
    <row r="32" spans="1:25" s="76" customFormat="1" ht="60">
      <c r="A32" s="49">
        <v>21</v>
      </c>
      <c r="B32" s="51" t="s">
        <v>33</v>
      </c>
      <c r="C32" s="49">
        <f t="shared" si="3"/>
        <v>4</v>
      </c>
      <c r="D32" s="49">
        <f>1+1</f>
        <v>2</v>
      </c>
      <c r="E32" s="49">
        <f>1+1</f>
        <v>2</v>
      </c>
      <c r="F32" s="45">
        <f t="shared" si="4"/>
        <v>5</v>
      </c>
      <c r="G32" s="49">
        <v>1</v>
      </c>
      <c r="H32" s="49">
        <v>4</v>
      </c>
      <c r="I32" s="52" t="s">
        <v>64</v>
      </c>
      <c r="J32" s="49" t="s">
        <v>53</v>
      </c>
      <c r="K32" s="49"/>
      <c r="L32" s="49"/>
      <c r="M32" s="49"/>
      <c r="N32" s="49"/>
      <c r="O32" s="49"/>
      <c r="P32" s="49"/>
      <c r="Q32" s="49"/>
      <c r="R32" s="49">
        <v>1</v>
      </c>
      <c r="S32" s="53" t="s">
        <v>12</v>
      </c>
      <c r="T32" s="53" t="s">
        <v>12</v>
      </c>
      <c r="U32" s="53" t="s">
        <v>12</v>
      </c>
      <c r="V32" s="53" t="s">
        <v>12</v>
      </c>
      <c r="W32" s="49" t="s">
        <v>121</v>
      </c>
      <c r="X32" s="44" t="s">
        <v>194</v>
      </c>
      <c r="Y32" s="54"/>
    </row>
    <row r="33" spans="1:25" s="54" customFormat="1" ht="45">
      <c r="A33" s="49">
        <v>22</v>
      </c>
      <c r="B33" s="51" t="s">
        <v>34</v>
      </c>
      <c r="C33" s="49">
        <f t="shared" si="3"/>
        <v>2</v>
      </c>
      <c r="D33" s="49">
        <f>1+1</f>
        <v>2</v>
      </c>
      <c r="E33" s="49">
        <v>0</v>
      </c>
      <c r="F33" s="45">
        <f t="shared" si="4"/>
        <v>3</v>
      </c>
      <c r="G33" s="49">
        <v>2</v>
      </c>
      <c r="H33" s="49">
        <v>1</v>
      </c>
      <c r="I33" s="52" t="s">
        <v>64</v>
      </c>
      <c r="J33" s="49" t="s">
        <v>56</v>
      </c>
      <c r="K33" s="49"/>
      <c r="L33" s="49"/>
      <c r="M33" s="49"/>
      <c r="N33" s="49"/>
      <c r="O33" s="49"/>
      <c r="P33" s="49"/>
      <c r="Q33" s="49"/>
      <c r="R33" s="49">
        <v>1</v>
      </c>
      <c r="S33" s="53" t="s">
        <v>12</v>
      </c>
      <c r="T33" s="53" t="s">
        <v>12</v>
      </c>
      <c r="U33" s="53" t="s">
        <v>12</v>
      </c>
      <c r="V33" s="53" t="s">
        <v>12</v>
      </c>
      <c r="W33" s="49" t="s">
        <v>122</v>
      </c>
      <c r="X33" s="44" t="s">
        <v>208</v>
      </c>
    </row>
    <row r="34" spans="1:25" s="75" customFormat="1" ht="45">
      <c r="A34" s="49">
        <v>23</v>
      </c>
      <c r="B34" s="51" t="s">
        <v>37</v>
      </c>
      <c r="C34" s="49">
        <f t="shared" si="3"/>
        <v>3</v>
      </c>
      <c r="D34" s="49">
        <v>2</v>
      </c>
      <c r="E34" s="49">
        <v>1</v>
      </c>
      <c r="F34" s="45">
        <f t="shared" si="4"/>
        <v>3</v>
      </c>
      <c r="G34" s="49">
        <v>2</v>
      </c>
      <c r="H34" s="49">
        <v>1</v>
      </c>
      <c r="I34" s="52" t="s">
        <v>64</v>
      </c>
      <c r="J34" s="49" t="s">
        <v>11</v>
      </c>
      <c r="K34" s="49"/>
      <c r="L34" s="49"/>
      <c r="M34" s="49"/>
      <c r="N34" s="49"/>
      <c r="O34" s="49"/>
      <c r="P34" s="49"/>
      <c r="Q34" s="49"/>
      <c r="R34" s="49">
        <v>1</v>
      </c>
      <c r="S34" s="53" t="s">
        <v>12</v>
      </c>
      <c r="T34" s="53" t="s">
        <v>12</v>
      </c>
      <c r="U34" s="53" t="s">
        <v>12</v>
      </c>
      <c r="V34" s="53" t="s">
        <v>12</v>
      </c>
      <c r="W34" s="49" t="s">
        <v>124</v>
      </c>
      <c r="X34" s="44" t="s">
        <v>209</v>
      </c>
      <c r="Y34" s="55"/>
    </row>
    <row r="35" spans="1:25" s="76" customFormat="1" ht="45">
      <c r="A35" s="49">
        <v>24</v>
      </c>
      <c r="B35" s="51" t="s">
        <v>38</v>
      </c>
      <c r="C35" s="49">
        <f t="shared" si="3"/>
        <v>3</v>
      </c>
      <c r="D35" s="49">
        <f>1+1</f>
        <v>2</v>
      </c>
      <c r="E35" s="49">
        <v>1</v>
      </c>
      <c r="F35" s="45">
        <f t="shared" si="4"/>
        <v>5</v>
      </c>
      <c r="G35" s="49">
        <v>2</v>
      </c>
      <c r="H35" s="49">
        <v>3</v>
      </c>
      <c r="I35" s="52" t="s">
        <v>64</v>
      </c>
      <c r="J35" s="49" t="s">
        <v>57</v>
      </c>
      <c r="K35" s="49"/>
      <c r="L35" s="49"/>
      <c r="M35" s="49"/>
      <c r="N35" s="49"/>
      <c r="O35" s="49"/>
      <c r="P35" s="49"/>
      <c r="Q35" s="49"/>
      <c r="R35" s="49">
        <v>1</v>
      </c>
      <c r="S35" s="53" t="s">
        <v>12</v>
      </c>
      <c r="T35" s="53" t="s">
        <v>12</v>
      </c>
      <c r="U35" s="53" t="s">
        <v>12</v>
      </c>
      <c r="V35" s="53" t="s">
        <v>12</v>
      </c>
      <c r="W35" s="49" t="s">
        <v>123</v>
      </c>
      <c r="X35" s="44" t="s">
        <v>195</v>
      </c>
      <c r="Y35" s="54"/>
    </row>
    <row r="36" spans="1:25" s="76" customFormat="1" ht="45">
      <c r="A36" s="49">
        <v>25</v>
      </c>
      <c r="B36" s="51" t="s">
        <v>35</v>
      </c>
      <c r="C36" s="49">
        <f t="shared" si="3"/>
        <v>3</v>
      </c>
      <c r="D36" s="49">
        <f>1+1</f>
        <v>2</v>
      </c>
      <c r="E36" s="49">
        <v>1</v>
      </c>
      <c r="F36" s="45">
        <f t="shared" si="4"/>
        <v>3</v>
      </c>
      <c r="G36" s="49">
        <v>2</v>
      </c>
      <c r="H36" s="49">
        <v>1</v>
      </c>
      <c r="I36" s="52" t="s">
        <v>64</v>
      </c>
      <c r="J36" s="49" t="s">
        <v>11</v>
      </c>
      <c r="K36" s="49"/>
      <c r="L36" s="49"/>
      <c r="M36" s="49"/>
      <c r="N36" s="49"/>
      <c r="O36" s="49">
        <v>1</v>
      </c>
      <c r="P36" s="49"/>
      <c r="Q36" s="49"/>
      <c r="R36" s="49"/>
      <c r="S36" s="53" t="s">
        <v>12</v>
      </c>
      <c r="T36" s="53" t="s">
        <v>12</v>
      </c>
      <c r="U36" s="53" t="s">
        <v>12</v>
      </c>
      <c r="V36" s="53" t="s">
        <v>12</v>
      </c>
      <c r="W36" s="49" t="s">
        <v>125</v>
      </c>
      <c r="X36" s="44" t="s">
        <v>210</v>
      </c>
      <c r="Y36" s="54"/>
    </row>
    <row r="37" spans="1:25" s="75" customFormat="1" ht="45">
      <c r="A37" s="49">
        <v>26</v>
      </c>
      <c r="B37" s="51" t="s">
        <v>39</v>
      </c>
      <c r="C37" s="49">
        <f t="shared" si="3"/>
        <v>3</v>
      </c>
      <c r="D37" s="49">
        <f>1+1+1</f>
        <v>3</v>
      </c>
      <c r="E37" s="49">
        <v>0</v>
      </c>
      <c r="F37" s="45">
        <f t="shared" si="4"/>
        <v>1</v>
      </c>
      <c r="G37" s="49">
        <v>0</v>
      </c>
      <c r="H37" s="49">
        <v>1</v>
      </c>
      <c r="I37" s="52" t="s">
        <v>64</v>
      </c>
      <c r="J37" s="49" t="s">
        <v>22</v>
      </c>
      <c r="K37" s="49"/>
      <c r="L37" s="49"/>
      <c r="M37" s="49"/>
      <c r="N37" s="49"/>
      <c r="O37" s="49"/>
      <c r="P37" s="49"/>
      <c r="Q37" s="49">
        <v>1</v>
      </c>
      <c r="R37" s="49"/>
      <c r="S37" s="53" t="s">
        <v>12</v>
      </c>
      <c r="T37" s="53" t="s">
        <v>12</v>
      </c>
      <c r="U37" s="53" t="s">
        <v>12</v>
      </c>
      <c r="V37" s="53" t="s">
        <v>12</v>
      </c>
      <c r="W37" s="49"/>
      <c r="X37" s="44" t="s">
        <v>182</v>
      </c>
      <c r="Y37" s="55"/>
    </row>
    <row r="38" spans="1:25" ht="27" customHeight="1">
      <c r="A38" s="45" t="s">
        <v>40</v>
      </c>
      <c r="B38" s="50" t="s">
        <v>41</v>
      </c>
      <c r="C38" s="45">
        <f t="shared" si="3"/>
        <v>13</v>
      </c>
      <c r="D38" s="45">
        <f>SUM(D39:D41)</f>
        <v>7</v>
      </c>
      <c r="E38" s="45">
        <f>SUM(E39:E41)</f>
        <v>6</v>
      </c>
      <c r="F38" s="45">
        <f t="shared" ref="F38:H38" si="10">SUM(F39:F41)</f>
        <v>10</v>
      </c>
      <c r="G38" s="45">
        <f t="shared" si="10"/>
        <v>5</v>
      </c>
      <c r="H38" s="45">
        <f t="shared" si="10"/>
        <v>5</v>
      </c>
      <c r="I38" s="45"/>
      <c r="J38" s="45" t="s">
        <v>4</v>
      </c>
      <c r="K38" s="45">
        <f t="shared" ref="K38:R38" si="11">SUM(K39:K41)</f>
        <v>0</v>
      </c>
      <c r="L38" s="45">
        <f t="shared" si="11"/>
        <v>0</v>
      </c>
      <c r="M38" s="45">
        <f t="shared" si="11"/>
        <v>0</v>
      </c>
      <c r="N38" s="45">
        <f t="shared" si="11"/>
        <v>0</v>
      </c>
      <c r="O38" s="45">
        <f t="shared" si="11"/>
        <v>0</v>
      </c>
      <c r="P38" s="45">
        <f t="shared" si="11"/>
        <v>0</v>
      </c>
      <c r="Q38" s="45">
        <f t="shared" si="11"/>
        <v>1</v>
      </c>
      <c r="R38" s="45">
        <f t="shared" si="11"/>
        <v>2</v>
      </c>
      <c r="S38" s="53" t="s">
        <v>12</v>
      </c>
      <c r="T38" s="53" t="s">
        <v>12</v>
      </c>
      <c r="U38" s="53" t="s">
        <v>12</v>
      </c>
      <c r="V38" s="53" t="s">
        <v>12</v>
      </c>
      <c r="W38" s="49"/>
    </row>
    <row r="39" spans="1:25" s="77" customFormat="1" ht="25.5" customHeight="1">
      <c r="A39" s="49">
        <v>27</v>
      </c>
      <c r="B39" s="51" t="s">
        <v>42</v>
      </c>
      <c r="C39" s="49">
        <f t="shared" si="3"/>
        <v>8</v>
      </c>
      <c r="D39" s="49">
        <f>1+1+1</f>
        <v>3</v>
      </c>
      <c r="E39" s="49">
        <f>1+4</f>
        <v>5</v>
      </c>
      <c r="F39" s="45">
        <f t="shared" si="4"/>
        <v>8</v>
      </c>
      <c r="G39" s="49">
        <v>3</v>
      </c>
      <c r="H39" s="49">
        <v>5</v>
      </c>
      <c r="I39" s="52" t="s">
        <v>64</v>
      </c>
      <c r="J39" s="49" t="s">
        <v>11</v>
      </c>
      <c r="K39" s="49"/>
      <c r="L39" s="49"/>
      <c r="M39" s="49"/>
      <c r="N39" s="49"/>
      <c r="O39" s="49"/>
      <c r="P39" s="49"/>
      <c r="Q39" s="49"/>
      <c r="R39" s="49">
        <v>1</v>
      </c>
      <c r="S39" s="53" t="s">
        <v>12</v>
      </c>
      <c r="T39" s="53" t="s">
        <v>12</v>
      </c>
      <c r="U39" s="53" t="s">
        <v>12</v>
      </c>
      <c r="V39" s="53" t="s">
        <v>12</v>
      </c>
      <c r="W39" s="49" t="s">
        <v>126</v>
      </c>
      <c r="X39" s="44" t="s">
        <v>211</v>
      </c>
      <c r="Y39" s="42"/>
    </row>
    <row r="40" spans="1:25" s="75" customFormat="1" ht="60">
      <c r="A40" s="49">
        <v>28</v>
      </c>
      <c r="B40" s="51" t="s">
        <v>43</v>
      </c>
      <c r="C40" s="49">
        <f t="shared" si="3"/>
        <v>2</v>
      </c>
      <c r="D40" s="49">
        <f>1+1</f>
        <v>2</v>
      </c>
      <c r="E40" s="49">
        <v>0</v>
      </c>
      <c r="F40" s="45">
        <f t="shared" si="4"/>
        <v>2</v>
      </c>
      <c r="G40" s="49">
        <v>2</v>
      </c>
      <c r="H40" s="49">
        <v>0</v>
      </c>
      <c r="I40" s="52" t="s">
        <v>64</v>
      </c>
      <c r="J40" s="49" t="s">
        <v>58</v>
      </c>
      <c r="K40" s="49"/>
      <c r="L40" s="49"/>
      <c r="M40" s="49"/>
      <c r="N40" s="49"/>
      <c r="O40" s="49"/>
      <c r="P40" s="49"/>
      <c r="Q40" s="49">
        <v>1</v>
      </c>
      <c r="R40" s="49"/>
      <c r="S40" s="53" t="s">
        <v>12</v>
      </c>
      <c r="T40" s="53" t="s">
        <v>12</v>
      </c>
      <c r="U40" s="53" t="s">
        <v>12</v>
      </c>
      <c r="V40" s="53" t="s">
        <v>12</v>
      </c>
      <c r="W40" s="49" t="s">
        <v>127</v>
      </c>
      <c r="X40" s="44" t="s">
        <v>212</v>
      </c>
      <c r="Y40" s="55"/>
    </row>
    <row r="41" spans="1:25" s="76" customFormat="1" ht="45">
      <c r="A41" s="49">
        <v>29</v>
      </c>
      <c r="B41" s="51" t="s">
        <v>44</v>
      </c>
      <c r="C41" s="49">
        <f t="shared" si="3"/>
        <v>3</v>
      </c>
      <c r="D41" s="49">
        <f>1+1</f>
        <v>2</v>
      </c>
      <c r="E41" s="49">
        <v>1</v>
      </c>
      <c r="F41" s="45">
        <f t="shared" si="4"/>
        <v>0</v>
      </c>
      <c r="G41" s="49">
        <v>0</v>
      </c>
      <c r="H41" s="49">
        <v>0</v>
      </c>
      <c r="I41" s="52" t="s">
        <v>64</v>
      </c>
      <c r="J41" s="49" t="s">
        <v>73</v>
      </c>
      <c r="K41" s="49"/>
      <c r="L41" s="49"/>
      <c r="M41" s="49"/>
      <c r="N41" s="49"/>
      <c r="O41" s="49"/>
      <c r="P41" s="49"/>
      <c r="Q41" s="49"/>
      <c r="R41" s="49">
        <v>1</v>
      </c>
      <c r="S41" s="53" t="s">
        <v>12</v>
      </c>
      <c r="T41" s="53" t="s">
        <v>12</v>
      </c>
      <c r="U41" s="53" t="s">
        <v>12</v>
      </c>
      <c r="V41" s="53" t="s">
        <v>12</v>
      </c>
      <c r="W41" s="49" t="s">
        <v>128</v>
      </c>
      <c r="X41" s="44" t="s">
        <v>213</v>
      </c>
      <c r="Y41" s="54"/>
    </row>
    <row r="42" spans="1:25" ht="39.75" customHeight="1">
      <c r="A42" s="45" t="s">
        <v>45</v>
      </c>
      <c r="B42" s="50" t="s">
        <v>46</v>
      </c>
      <c r="C42" s="45">
        <f t="shared" si="3"/>
        <v>14</v>
      </c>
      <c r="D42" s="45">
        <f>SUM(D43:D47)</f>
        <v>13</v>
      </c>
      <c r="E42" s="45">
        <f>SUM(E43:E47)</f>
        <v>1</v>
      </c>
      <c r="F42" s="45">
        <f t="shared" ref="F42:H42" si="12">SUM(F43:F47)</f>
        <v>16</v>
      </c>
      <c r="G42" s="45">
        <f t="shared" si="12"/>
        <v>12</v>
      </c>
      <c r="H42" s="45">
        <f t="shared" si="12"/>
        <v>4</v>
      </c>
      <c r="I42" s="45"/>
      <c r="J42" s="45"/>
      <c r="K42" s="45">
        <f t="shared" ref="K42:R42" si="13">SUM(K43:K47)</f>
        <v>0</v>
      </c>
      <c r="L42" s="45">
        <f t="shared" si="13"/>
        <v>0</v>
      </c>
      <c r="M42" s="45">
        <f t="shared" si="13"/>
        <v>1</v>
      </c>
      <c r="N42" s="45">
        <f t="shared" si="13"/>
        <v>1</v>
      </c>
      <c r="O42" s="45">
        <f t="shared" si="13"/>
        <v>0</v>
      </c>
      <c r="P42" s="45">
        <f t="shared" si="13"/>
        <v>0</v>
      </c>
      <c r="Q42" s="45">
        <f t="shared" si="13"/>
        <v>2</v>
      </c>
      <c r="R42" s="45">
        <f t="shared" si="13"/>
        <v>1</v>
      </c>
      <c r="S42" s="53" t="s">
        <v>12</v>
      </c>
      <c r="T42" s="53" t="s">
        <v>12</v>
      </c>
      <c r="U42" s="53" t="s">
        <v>12</v>
      </c>
      <c r="V42" s="53" t="s">
        <v>12</v>
      </c>
      <c r="W42" s="49"/>
    </row>
    <row r="43" spans="1:25" s="75" customFormat="1" ht="45">
      <c r="A43" s="49">
        <v>30</v>
      </c>
      <c r="B43" s="51" t="s">
        <v>47</v>
      </c>
      <c r="C43" s="49">
        <f t="shared" si="3"/>
        <v>3</v>
      </c>
      <c r="D43" s="49">
        <v>3</v>
      </c>
      <c r="E43" s="49">
        <v>0</v>
      </c>
      <c r="F43" s="45">
        <f t="shared" si="4"/>
        <v>3</v>
      </c>
      <c r="G43" s="49">
        <v>3</v>
      </c>
      <c r="H43" s="49">
        <v>0</v>
      </c>
      <c r="I43" s="52" t="s">
        <v>64</v>
      </c>
      <c r="J43" s="49" t="s">
        <v>22</v>
      </c>
      <c r="K43" s="49"/>
      <c r="L43" s="49"/>
      <c r="M43" s="49"/>
      <c r="N43" s="49"/>
      <c r="O43" s="49"/>
      <c r="P43" s="49"/>
      <c r="Q43" s="49"/>
      <c r="R43" s="49">
        <v>1</v>
      </c>
      <c r="S43" s="53" t="s">
        <v>12</v>
      </c>
      <c r="T43" s="53" t="s">
        <v>12</v>
      </c>
      <c r="U43" s="53" t="s">
        <v>12</v>
      </c>
      <c r="V43" s="53" t="s">
        <v>12</v>
      </c>
      <c r="W43" s="49" t="s">
        <v>129</v>
      </c>
      <c r="X43" s="44" t="s">
        <v>186</v>
      </c>
      <c r="Y43" s="55"/>
    </row>
    <row r="44" spans="1:25" s="77" customFormat="1" ht="30.75" customHeight="1">
      <c r="A44" s="49">
        <v>31</v>
      </c>
      <c r="B44" s="51" t="s">
        <v>48</v>
      </c>
      <c r="C44" s="49">
        <f t="shared" si="3"/>
        <v>2</v>
      </c>
      <c r="D44" s="49">
        <f>1+1</f>
        <v>2</v>
      </c>
      <c r="E44" s="49">
        <v>0</v>
      </c>
      <c r="F44" s="45">
        <f t="shared" si="4"/>
        <v>2</v>
      </c>
      <c r="G44" s="49">
        <v>2</v>
      </c>
      <c r="H44" s="49">
        <v>0</v>
      </c>
      <c r="I44" s="52" t="s">
        <v>64</v>
      </c>
      <c r="J44" s="49" t="s">
        <v>22</v>
      </c>
      <c r="K44" s="49"/>
      <c r="L44" s="49"/>
      <c r="M44" s="49"/>
      <c r="N44" s="49">
        <v>1</v>
      </c>
      <c r="O44" s="49"/>
      <c r="P44" s="49"/>
      <c r="Q44" s="49"/>
      <c r="R44" s="49"/>
      <c r="S44" s="53" t="s">
        <v>12</v>
      </c>
      <c r="T44" s="53" t="s">
        <v>12</v>
      </c>
      <c r="U44" s="53" t="s">
        <v>12</v>
      </c>
      <c r="V44" s="53" t="s">
        <v>12</v>
      </c>
      <c r="W44" s="49" t="s">
        <v>130</v>
      </c>
      <c r="X44" s="44" t="s">
        <v>187</v>
      </c>
      <c r="Y44" s="42"/>
    </row>
    <row r="45" spans="1:25" s="75" customFormat="1" ht="45">
      <c r="A45" s="49">
        <v>32</v>
      </c>
      <c r="B45" s="51" t="s">
        <v>49</v>
      </c>
      <c r="C45" s="49">
        <f t="shared" si="3"/>
        <v>3</v>
      </c>
      <c r="D45" s="49">
        <f>1+1+1</f>
        <v>3</v>
      </c>
      <c r="E45" s="49">
        <v>0</v>
      </c>
      <c r="F45" s="45">
        <f t="shared" si="4"/>
        <v>6</v>
      </c>
      <c r="G45" s="49">
        <v>4</v>
      </c>
      <c r="H45" s="49">
        <v>2</v>
      </c>
      <c r="I45" s="52" t="s">
        <v>64</v>
      </c>
      <c r="J45" s="49" t="s">
        <v>11</v>
      </c>
      <c r="K45" s="49"/>
      <c r="L45" s="49"/>
      <c r="M45" s="49"/>
      <c r="N45" s="49"/>
      <c r="O45" s="49"/>
      <c r="P45" s="49"/>
      <c r="Q45" s="49">
        <v>1</v>
      </c>
      <c r="R45" s="49"/>
      <c r="S45" s="53" t="s">
        <v>12</v>
      </c>
      <c r="T45" s="53" t="s">
        <v>12</v>
      </c>
      <c r="U45" s="53" t="s">
        <v>12</v>
      </c>
      <c r="V45" s="53" t="s">
        <v>12</v>
      </c>
      <c r="W45" s="49" t="s">
        <v>131</v>
      </c>
      <c r="X45" s="44" t="s">
        <v>214</v>
      </c>
      <c r="Y45" s="55"/>
    </row>
    <row r="46" spans="1:25" s="76" customFormat="1" ht="45">
      <c r="A46" s="49">
        <v>33</v>
      </c>
      <c r="B46" s="51" t="s">
        <v>50</v>
      </c>
      <c r="C46" s="49">
        <f t="shared" si="3"/>
        <v>4</v>
      </c>
      <c r="D46" s="49">
        <f>1+1+1</f>
        <v>3</v>
      </c>
      <c r="E46" s="49">
        <v>1</v>
      </c>
      <c r="F46" s="45">
        <f t="shared" si="4"/>
        <v>3</v>
      </c>
      <c r="G46" s="49">
        <v>1</v>
      </c>
      <c r="H46" s="49">
        <v>2</v>
      </c>
      <c r="I46" s="52" t="s">
        <v>64</v>
      </c>
      <c r="J46" s="49" t="s">
        <v>54</v>
      </c>
      <c r="K46" s="49"/>
      <c r="L46" s="49"/>
      <c r="M46" s="49">
        <v>1</v>
      </c>
      <c r="N46" s="49"/>
      <c r="O46" s="49"/>
      <c r="P46" s="49"/>
      <c r="Q46" s="49"/>
      <c r="R46" s="49"/>
      <c r="S46" s="53" t="s">
        <v>12</v>
      </c>
      <c r="T46" s="53" t="s">
        <v>12</v>
      </c>
      <c r="U46" s="53" t="s">
        <v>12</v>
      </c>
      <c r="V46" s="53" t="s">
        <v>12</v>
      </c>
      <c r="W46" s="49" t="s">
        <v>132</v>
      </c>
      <c r="X46" s="44"/>
      <c r="Y46" s="54"/>
    </row>
    <row r="47" spans="1:25" s="75" customFormat="1" ht="45">
      <c r="A47" s="49">
        <v>34</v>
      </c>
      <c r="B47" s="51" t="s">
        <v>51</v>
      </c>
      <c r="C47" s="49">
        <f t="shared" ref="C47" si="14">D47+E47</f>
        <v>2</v>
      </c>
      <c r="D47" s="49">
        <f>1+1</f>
        <v>2</v>
      </c>
      <c r="E47" s="49">
        <v>0</v>
      </c>
      <c r="F47" s="45">
        <f t="shared" si="4"/>
        <v>2</v>
      </c>
      <c r="G47" s="49">
        <v>2</v>
      </c>
      <c r="H47" s="49">
        <v>0</v>
      </c>
      <c r="I47" s="52" t="s">
        <v>64</v>
      </c>
      <c r="J47" s="49" t="s">
        <v>11</v>
      </c>
      <c r="K47" s="49"/>
      <c r="L47" s="49"/>
      <c r="M47" s="49"/>
      <c r="N47" s="49"/>
      <c r="O47" s="49"/>
      <c r="P47" s="49"/>
      <c r="Q47" s="49">
        <v>1</v>
      </c>
      <c r="R47" s="49"/>
      <c r="S47" s="53" t="s">
        <v>12</v>
      </c>
      <c r="T47" s="53" t="s">
        <v>12</v>
      </c>
      <c r="U47" s="53" t="s">
        <v>12</v>
      </c>
      <c r="V47" s="53" t="s">
        <v>12</v>
      </c>
      <c r="W47" s="49" t="s">
        <v>133</v>
      </c>
      <c r="X47" s="44" t="s">
        <v>215</v>
      </c>
      <c r="Y47" s="55">
        <v>250000</v>
      </c>
    </row>
    <row r="48" spans="1:25" s="44" customFormat="1" ht="77.25" customHeight="1">
      <c r="A48" s="105" t="s">
        <v>93</v>
      </c>
      <c r="B48" s="105"/>
      <c r="C48" s="105"/>
      <c r="D48" s="105"/>
      <c r="E48" s="105"/>
      <c r="F48" s="105"/>
      <c r="G48" s="105"/>
      <c r="H48" s="105"/>
      <c r="I48" s="105"/>
      <c r="J48" s="105"/>
      <c r="K48" s="105"/>
      <c r="L48" s="105"/>
      <c r="M48" s="105"/>
      <c r="N48" s="105"/>
      <c r="O48" s="105"/>
      <c r="P48" s="105"/>
      <c r="Q48" s="105"/>
      <c r="R48" s="105"/>
      <c r="S48" s="105"/>
      <c r="T48" s="105"/>
      <c r="U48" s="105"/>
      <c r="V48" s="105"/>
    </row>
    <row r="54" spans="2:9">
      <c r="B54" s="42"/>
      <c r="I54" s="58"/>
    </row>
  </sheetData>
  <mergeCells count="23">
    <mergeCell ref="W4:W6"/>
    <mergeCell ref="A2:V2"/>
    <mergeCell ref="I1:V1"/>
    <mergeCell ref="A48:V48"/>
    <mergeCell ref="A4:A6"/>
    <mergeCell ref="B4:B6"/>
    <mergeCell ref="I4:I6"/>
    <mergeCell ref="J4:J5"/>
    <mergeCell ref="K4:K5"/>
    <mergeCell ref="L4:L5"/>
    <mergeCell ref="M4:M5"/>
    <mergeCell ref="A7:B7"/>
    <mergeCell ref="Q4:Q5"/>
    <mergeCell ref="R4:R5"/>
    <mergeCell ref="N4:N5"/>
    <mergeCell ref="O4:O5"/>
    <mergeCell ref="P4:P5"/>
    <mergeCell ref="S4:T5"/>
    <mergeCell ref="C4:E4"/>
    <mergeCell ref="U4:V5"/>
    <mergeCell ref="F5:H5"/>
    <mergeCell ref="C5:E5"/>
    <mergeCell ref="F4:H4"/>
  </mergeCells>
  <pageMargins left="0.45" right="0.2" top="0.25" bottom="0.25" header="0.3" footer="0.3"/>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CFA23-984B-454F-8E5D-93B378BBF94E}">
  <dimension ref="A1:AD53"/>
  <sheetViews>
    <sheetView topLeftCell="A43" workbookViewId="0">
      <selection activeCell="A46" sqref="A1:XFD1048576"/>
    </sheetView>
  </sheetViews>
  <sheetFormatPr defaultColWidth="9.140625" defaultRowHeight="15"/>
  <cols>
    <col min="1" max="1" width="4.7109375" style="7" customWidth="1"/>
    <col min="2" max="2" width="15.7109375" style="8" customWidth="1"/>
    <col min="3" max="3" width="8.7109375" style="7" customWidth="1"/>
    <col min="4" max="4" width="9.5703125" style="7" customWidth="1"/>
    <col min="5" max="5" width="8.7109375" style="7" customWidth="1"/>
    <col min="6" max="8" width="9.85546875" style="7" customWidth="1"/>
    <col min="9" max="9" width="21.140625" style="8" customWidth="1"/>
    <col min="10" max="10" width="11.85546875" style="7" hidden="1" customWidth="1"/>
    <col min="11" max="11" width="8.5703125" style="7" hidden="1" customWidth="1"/>
    <col min="12" max="12" width="11.7109375" style="7" hidden="1" customWidth="1"/>
    <col min="13" max="13" width="9.7109375" style="7" hidden="1" customWidth="1"/>
    <col min="14" max="14" width="13.5703125" style="7" hidden="1" customWidth="1"/>
    <col min="15" max="15" width="10.28515625" style="7" hidden="1" customWidth="1"/>
    <col min="16" max="16" width="12" style="7" hidden="1" customWidth="1"/>
    <col min="17" max="17" width="20.28515625" style="7" hidden="1" customWidth="1"/>
    <col min="18" max="18" width="10.5703125" style="7" hidden="1" customWidth="1"/>
    <col min="19" max="19" width="9" style="7" customWidth="1"/>
    <col min="20" max="20" width="8.42578125" style="7" customWidth="1"/>
    <col min="21" max="21" width="12" style="7" customWidth="1"/>
    <col min="22" max="22" width="13.28515625" style="7" customWidth="1"/>
    <col min="23" max="28" width="10.5703125" style="7" customWidth="1"/>
    <col min="29" max="29" width="18.140625" style="7" customWidth="1"/>
    <col min="30" max="30" width="10.140625" style="7" bestFit="1" customWidth="1"/>
    <col min="31" max="16384" width="9.140625" style="7"/>
  </cols>
  <sheetData>
    <row r="1" spans="1:30" s="25" customFormat="1" ht="15.75">
      <c r="A1" s="38"/>
      <c r="B1" s="39"/>
      <c r="C1" s="38"/>
      <c r="D1" s="38"/>
      <c r="E1" s="38"/>
      <c r="F1" s="38"/>
      <c r="G1" s="38"/>
      <c r="H1" s="38"/>
      <c r="I1" s="104" t="s">
        <v>87</v>
      </c>
      <c r="J1" s="104"/>
      <c r="K1" s="104"/>
      <c r="L1" s="104"/>
      <c r="M1" s="104"/>
      <c r="N1" s="104"/>
      <c r="O1" s="104"/>
      <c r="P1" s="104"/>
      <c r="Q1" s="104"/>
      <c r="R1" s="104"/>
      <c r="S1" s="104"/>
      <c r="T1" s="104"/>
      <c r="U1" s="104"/>
      <c r="V1" s="104"/>
      <c r="W1" s="59"/>
      <c r="X1" s="59"/>
      <c r="Y1" s="33"/>
      <c r="Z1" s="33"/>
      <c r="AA1" s="33"/>
      <c r="AB1" s="33"/>
    </row>
    <row r="2" spans="1:30" s="25" customFormat="1" ht="45" customHeight="1">
      <c r="A2" s="103" t="s">
        <v>175</v>
      </c>
      <c r="B2" s="103"/>
      <c r="C2" s="103"/>
      <c r="D2" s="103"/>
      <c r="E2" s="103"/>
      <c r="F2" s="103"/>
      <c r="G2" s="103"/>
      <c r="H2" s="103"/>
      <c r="I2" s="103"/>
      <c r="J2" s="103"/>
      <c r="K2" s="103"/>
      <c r="L2" s="103"/>
      <c r="M2" s="103"/>
      <c r="N2" s="103"/>
      <c r="O2" s="103"/>
      <c r="P2" s="103"/>
      <c r="Q2" s="103"/>
      <c r="R2" s="103"/>
      <c r="S2" s="103"/>
      <c r="T2" s="103"/>
      <c r="U2" s="103"/>
      <c r="V2" s="103"/>
      <c r="W2" s="60"/>
      <c r="X2" s="60"/>
      <c r="Y2" s="11"/>
      <c r="Z2" s="11"/>
      <c r="AA2" s="11"/>
      <c r="AB2" s="11"/>
    </row>
    <row r="3" spans="1:30" ht="80.25" customHeight="1">
      <c r="A3" s="98" t="s">
        <v>0</v>
      </c>
      <c r="B3" s="98" t="s">
        <v>1</v>
      </c>
      <c r="C3" s="98" t="s">
        <v>168</v>
      </c>
      <c r="D3" s="98"/>
      <c r="E3" s="98"/>
      <c r="F3" s="98" t="s">
        <v>167</v>
      </c>
      <c r="G3" s="98"/>
      <c r="H3" s="98"/>
      <c r="I3" s="98" t="s">
        <v>169</v>
      </c>
      <c r="J3" s="45" t="s">
        <v>2</v>
      </c>
      <c r="K3" s="45" t="s">
        <v>76</v>
      </c>
      <c r="L3" s="45" t="s">
        <v>81</v>
      </c>
      <c r="M3" s="45" t="s">
        <v>83</v>
      </c>
      <c r="N3" s="45" t="s">
        <v>78</v>
      </c>
      <c r="O3" s="45" t="s">
        <v>79</v>
      </c>
      <c r="P3" s="45" t="s">
        <v>77</v>
      </c>
      <c r="Q3" s="45" t="s">
        <v>80</v>
      </c>
      <c r="R3" s="45" t="s">
        <v>82</v>
      </c>
      <c r="S3" s="107" t="s">
        <v>170</v>
      </c>
      <c r="T3" s="107"/>
      <c r="U3" s="98" t="s">
        <v>171</v>
      </c>
      <c r="V3" s="98"/>
      <c r="W3" s="92" t="s">
        <v>100</v>
      </c>
      <c r="X3" s="56"/>
      <c r="Y3" s="32"/>
      <c r="Z3" s="32"/>
      <c r="AA3" s="32"/>
      <c r="AB3" s="32"/>
      <c r="AC3" s="31" t="s">
        <v>70</v>
      </c>
      <c r="AD3" s="7" t="s">
        <v>98</v>
      </c>
    </row>
    <row r="4" spans="1:30" ht="43.5" customHeight="1">
      <c r="A4" s="98"/>
      <c r="B4" s="98"/>
      <c r="C4" s="98" t="s">
        <v>97</v>
      </c>
      <c r="D4" s="98"/>
      <c r="E4" s="98"/>
      <c r="F4" s="98" t="s">
        <v>97</v>
      </c>
      <c r="G4" s="98"/>
      <c r="H4" s="98"/>
      <c r="I4" s="98"/>
      <c r="J4" s="45"/>
      <c r="K4" s="45"/>
      <c r="L4" s="45"/>
      <c r="M4" s="45"/>
      <c r="N4" s="45"/>
      <c r="O4" s="45"/>
      <c r="P4" s="45"/>
      <c r="Q4" s="45"/>
      <c r="R4" s="45"/>
      <c r="S4" s="107"/>
      <c r="T4" s="107"/>
      <c r="U4" s="98"/>
      <c r="V4" s="98"/>
      <c r="W4" s="106"/>
      <c r="X4" s="56"/>
      <c r="Y4" s="22"/>
      <c r="Z4" s="22"/>
      <c r="AA4" s="22"/>
      <c r="AB4" s="22"/>
    </row>
    <row r="5" spans="1:30" ht="64.5" customHeight="1">
      <c r="A5" s="98" t="s">
        <v>3</v>
      </c>
      <c r="B5" s="98"/>
      <c r="C5" s="80" t="s">
        <v>63</v>
      </c>
      <c r="D5" s="80" t="s">
        <v>108</v>
      </c>
      <c r="E5" s="80" t="s">
        <v>109</v>
      </c>
      <c r="F5" s="80" t="s">
        <v>63</v>
      </c>
      <c r="G5" s="80" t="s">
        <v>108</v>
      </c>
      <c r="H5" s="80" t="s">
        <v>109</v>
      </c>
      <c r="I5" s="98"/>
      <c r="J5" s="45"/>
      <c r="K5" s="45" t="e">
        <f>K7+K17+K24+#REF!+K37+K41</f>
        <v>#REF!</v>
      </c>
      <c r="L5" s="45" t="e">
        <f>L7+L17+L24+#REF!+L37+L41</f>
        <v>#REF!</v>
      </c>
      <c r="M5" s="45" t="e">
        <f>M7+M17+M24+#REF!+M37+M41</f>
        <v>#REF!</v>
      </c>
      <c r="N5" s="45" t="e">
        <f>N7+N17+N24+#REF!+N37+N41</f>
        <v>#REF!</v>
      </c>
      <c r="O5" s="45" t="e">
        <f>O7+O17+O24+#REF!+O37+O41</f>
        <v>#REF!</v>
      </c>
      <c r="P5" s="45" t="e">
        <f>P7+P17+P24+#REF!+P37+P41</f>
        <v>#REF!</v>
      </c>
      <c r="Q5" s="45" t="e">
        <f>Q7+Q17+Q24+#REF!+Q37+Q41</f>
        <v>#REF!</v>
      </c>
      <c r="R5" s="45" t="e">
        <f>R7+R17+R24+#REF!+R37+R41</f>
        <v>#REF!</v>
      </c>
      <c r="S5" s="107"/>
      <c r="T5" s="107"/>
      <c r="U5" s="98"/>
      <c r="V5" s="98"/>
      <c r="W5" s="93"/>
      <c r="X5" s="56"/>
      <c r="Y5" s="22"/>
      <c r="Z5" s="22"/>
      <c r="AA5" s="22"/>
      <c r="AB5" s="22"/>
      <c r="AC5" s="7" t="e">
        <f>#REF!-I5</f>
        <v>#REF!</v>
      </c>
    </row>
    <row r="6" spans="1:30" ht="69" customHeight="1">
      <c r="A6" s="98" t="s">
        <v>63</v>
      </c>
      <c r="B6" s="98"/>
      <c r="C6" s="45">
        <f>C7+C17+C24+C30+C37+C41</f>
        <v>130</v>
      </c>
      <c r="D6" s="45">
        <f t="shared" ref="D6:H6" si="0">D7+D17+D24+D30+D37+D41</f>
        <v>35</v>
      </c>
      <c r="E6" s="45">
        <f t="shared" si="0"/>
        <v>95</v>
      </c>
      <c r="F6" s="45">
        <f t="shared" si="0"/>
        <v>115</v>
      </c>
      <c r="G6" s="45">
        <f t="shared" si="0"/>
        <v>35</v>
      </c>
      <c r="H6" s="45">
        <f t="shared" si="0"/>
        <v>80</v>
      </c>
      <c r="I6" s="45"/>
      <c r="J6" s="45"/>
      <c r="K6" s="45"/>
      <c r="L6" s="45"/>
      <c r="M6" s="45"/>
      <c r="N6" s="45"/>
      <c r="O6" s="45"/>
      <c r="P6" s="45"/>
      <c r="Q6" s="45"/>
      <c r="R6" s="45"/>
      <c r="S6" s="80" t="s">
        <v>103</v>
      </c>
      <c r="T6" s="81" t="s">
        <v>104</v>
      </c>
      <c r="U6" s="47" t="s">
        <v>106</v>
      </c>
      <c r="V6" s="45" t="s">
        <v>107</v>
      </c>
      <c r="W6" s="45"/>
      <c r="X6" s="56"/>
      <c r="Y6" s="22"/>
      <c r="Z6" s="22"/>
      <c r="AA6" s="22"/>
      <c r="AB6" s="22"/>
    </row>
    <row r="7" spans="1:30" ht="42.75">
      <c r="A7" s="45" t="s">
        <v>5</v>
      </c>
      <c r="B7" s="50" t="s">
        <v>6</v>
      </c>
      <c r="C7" s="45">
        <f>SUM(C8:C16)</f>
        <v>19</v>
      </c>
      <c r="D7" s="45">
        <f>SUM(D8:D16)</f>
        <v>6</v>
      </c>
      <c r="E7" s="45">
        <f>SUM(E8:E16)</f>
        <v>13</v>
      </c>
      <c r="F7" s="45">
        <f t="shared" ref="F7:H7" si="1">SUM(F8:F16)</f>
        <v>15</v>
      </c>
      <c r="G7" s="45">
        <f t="shared" si="1"/>
        <v>5</v>
      </c>
      <c r="H7" s="45">
        <f t="shared" si="1"/>
        <v>10</v>
      </c>
      <c r="I7" s="45"/>
      <c r="J7" s="45"/>
      <c r="K7" s="45">
        <f t="shared" ref="K7:R7" si="2">SUM(K8:K16)</f>
        <v>0</v>
      </c>
      <c r="L7" s="45">
        <f t="shared" si="2"/>
        <v>0</v>
      </c>
      <c r="M7" s="45">
        <f t="shared" si="2"/>
        <v>0</v>
      </c>
      <c r="N7" s="45">
        <f t="shared" si="2"/>
        <v>1</v>
      </c>
      <c r="O7" s="45">
        <f t="shared" si="2"/>
        <v>1</v>
      </c>
      <c r="P7" s="45">
        <f t="shared" si="2"/>
        <v>0</v>
      </c>
      <c r="Q7" s="45">
        <f t="shared" si="2"/>
        <v>6</v>
      </c>
      <c r="R7" s="45">
        <f t="shared" si="2"/>
        <v>1</v>
      </c>
      <c r="S7" s="45"/>
      <c r="T7" s="45"/>
      <c r="U7" s="45"/>
      <c r="V7" s="45"/>
      <c r="W7" s="45"/>
      <c r="X7" s="56"/>
      <c r="Y7" s="22"/>
      <c r="Z7" s="22"/>
      <c r="AA7" s="22"/>
      <c r="AB7" s="22"/>
    </row>
    <row r="8" spans="1:30" s="37" customFormat="1" ht="42.75" customHeight="1">
      <c r="A8" s="49">
        <v>1</v>
      </c>
      <c r="B8" s="51" t="s">
        <v>7</v>
      </c>
      <c r="C8" s="49">
        <f>D8+E8</f>
        <v>3</v>
      </c>
      <c r="D8" s="49">
        <v>2</v>
      </c>
      <c r="E8" s="49">
        <v>1</v>
      </c>
      <c r="F8" s="80">
        <f>G8+H8</f>
        <v>3</v>
      </c>
      <c r="G8" s="49">
        <v>2</v>
      </c>
      <c r="H8" s="49">
        <v>1</v>
      </c>
      <c r="I8" s="52" t="s">
        <v>94</v>
      </c>
      <c r="J8" s="49" t="s">
        <v>71</v>
      </c>
      <c r="K8" s="49"/>
      <c r="L8" s="49"/>
      <c r="M8" s="49"/>
      <c r="N8" s="49"/>
      <c r="O8" s="49"/>
      <c r="P8" s="49"/>
      <c r="Q8" s="49"/>
      <c r="R8" s="49">
        <v>1</v>
      </c>
      <c r="S8" s="49" t="s">
        <v>12</v>
      </c>
      <c r="T8" s="49" t="s">
        <v>12</v>
      </c>
      <c r="U8" s="49" t="s">
        <v>12</v>
      </c>
      <c r="V8" s="49" t="s">
        <v>12</v>
      </c>
      <c r="W8" s="49" t="s">
        <v>111</v>
      </c>
      <c r="X8" s="44" t="s">
        <v>196</v>
      </c>
      <c r="Y8" s="35"/>
      <c r="Z8" s="35"/>
      <c r="AA8" s="35"/>
      <c r="AB8" s="35"/>
      <c r="AC8" s="37" t="s">
        <v>12</v>
      </c>
      <c r="AD8" s="82"/>
    </row>
    <row r="9" spans="1:30" s="5" customFormat="1" ht="90">
      <c r="A9" s="49">
        <v>2</v>
      </c>
      <c r="B9" s="51" t="s">
        <v>8</v>
      </c>
      <c r="C9" s="49">
        <f t="shared" ref="C9:C45" si="3">D9+E9</f>
        <v>0</v>
      </c>
      <c r="D9" s="49">
        <v>0</v>
      </c>
      <c r="E9" s="49">
        <v>0</v>
      </c>
      <c r="F9" s="80">
        <f t="shared" ref="F9:F46" si="4">G9+H9</f>
        <v>0</v>
      </c>
      <c r="G9" s="45">
        <v>0</v>
      </c>
      <c r="H9" s="45">
        <v>0</v>
      </c>
      <c r="I9" s="49">
        <v>0</v>
      </c>
      <c r="J9" s="79" t="s">
        <v>74</v>
      </c>
      <c r="K9" s="49"/>
      <c r="L9" s="49"/>
      <c r="M9" s="49"/>
      <c r="N9" s="49"/>
      <c r="O9" s="49"/>
      <c r="P9" s="49"/>
      <c r="Q9" s="49">
        <v>1</v>
      </c>
      <c r="R9" s="49"/>
      <c r="S9" s="49" t="s">
        <v>12</v>
      </c>
      <c r="T9" s="49" t="s">
        <v>12</v>
      </c>
      <c r="U9" s="49" t="s">
        <v>12</v>
      </c>
      <c r="V9" s="49" t="s">
        <v>12</v>
      </c>
      <c r="W9" s="49"/>
      <c r="X9" s="44" t="s">
        <v>183</v>
      </c>
      <c r="Y9" s="10"/>
      <c r="Z9" s="10"/>
      <c r="AA9" s="10"/>
      <c r="AB9" s="10"/>
      <c r="AC9" s="5" t="s">
        <v>12</v>
      </c>
      <c r="AD9" s="7"/>
    </row>
    <row r="10" spans="1:30" s="5" customFormat="1" ht="75">
      <c r="A10" s="49">
        <v>3</v>
      </c>
      <c r="B10" s="51" t="s">
        <v>9</v>
      </c>
      <c r="C10" s="49">
        <f t="shared" si="3"/>
        <v>1</v>
      </c>
      <c r="D10" s="49">
        <v>0</v>
      </c>
      <c r="E10" s="49">
        <v>1</v>
      </c>
      <c r="F10" s="80">
        <f t="shared" si="4"/>
        <v>1</v>
      </c>
      <c r="G10" s="49">
        <v>0</v>
      </c>
      <c r="H10" s="49">
        <v>1</v>
      </c>
      <c r="I10" s="49">
        <v>0</v>
      </c>
      <c r="J10" s="49" t="s">
        <v>55</v>
      </c>
      <c r="K10" s="49"/>
      <c r="L10" s="49"/>
      <c r="M10" s="49"/>
      <c r="N10" s="49"/>
      <c r="O10" s="49"/>
      <c r="P10" s="49"/>
      <c r="Q10" s="49">
        <v>1</v>
      </c>
      <c r="R10" s="49"/>
      <c r="S10" s="49" t="s">
        <v>12</v>
      </c>
      <c r="T10" s="49" t="s">
        <v>12</v>
      </c>
      <c r="U10" s="49" t="s">
        <v>12</v>
      </c>
      <c r="V10" s="49" t="s">
        <v>12</v>
      </c>
      <c r="W10" s="49"/>
      <c r="X10" s="44" t="s">
        <v>184</v>
      </c>
      <c r="Y10" s="10"/>
      <c r="Z10" s="10"/>
      <c r="AA10" s="10"/>
      <c r="AB10" s="10"/>
      <c r="AC10" s="5" t="s">
        <v>12</v>
      </c>
      <c r="AD10" s="7"/>
    </row>
    <row r="11" spans="1:30" s="5" customFormat="1" ht="90">
      <c r="A11" s="49">
        <v>4</v>
      </c>
      <c r="B11" s="51" t="s">
        <v>10</v>
      </c>
      <c r="C11" s="49">
        <f t="shared" si="3"/>
        <v>2</v>
      </c>
      <c r="D11" s="49">
        <v>0</v>
      </c>
      <c r="E11" s="49">
        <v>2</v>
      </c>
      <c r="F11" s="80">
        <f t="shared" si="4"/>
        <v>0</v>
      </c>
      <c r="G11" s="49">
        <v>0</v>
      </c>
      <c r="H11" s="49">
        <v>0</v>
      </c>
      <c r="I11" s="49">
        <v>0</v>
      </c>
      <c r="J11" s="49" t="s">
        <v>52</v>
      </c>
      <c r="K11" s="49"/>
      <c r="L11" s="49"/>
      <c r="M11" s="49"/>
      <c r="N11" s="49"/>
      <c r="O11" s="49"/>
      <c r="P11" s="49"/>
      <c r="Q11" s="49">
        <v>1</v>
      </c>
      <c r="R11" s="49"/>
      <c r="S11" s="49" t="s">
        <v>12</v>
      </c>
      <c r="T11" s="49" t="s">
        <v>12</v>
      </c>
      <c r="U11" s="49" t="s">
        <v>12</v>
      </c>
      <c r="V11" s="49" t="s">
        <v>12</v>
      </c>
      <c r="W11" s="49" t="s">
        <v>134</v>
      </c>
      <c r="X11" s="44" t="s">
        <v>197</v>
      </c>
      <c r="Y11" s="10"/>
      <c r="Z11" s="10"/>
      <c r="AA11" s="10"/>
      <c r="AB11" s="10"/>
      <c r="AD11" s="7"/>
    </row>
    <row r="12" spans="1:30" s="5" customFormat="1" ht="30">
      <c r="A12" s="49">
        <v>5</v>
      </c>
      <c r="B12" s="51" t="s">
        <v>13</v>
      </c>
      <c r="C12" s="49">
        <f t="shared" si="3"/>
        <v>2</v>
      </c>
      <c r="D12" s="49">
        <v>0</v>
      </c>
      <c r="E12" s="49">
        <f>1+1</f>
        <v>2</v>
      </c>
      <c r="F12" s="80">
        <f t="shared" si="4"/>
        <v>2</v>
      </c>
      <c r="G12" s="49">
        <v>0</v>
      </c>
      <c r="H12" s="49">
        <v>2</v>
      </c>
      <c r="I12" s="49">
        <v>0</v>
      </c>
      <c r="J12" s="49" t="s">
        <v>54</v>
      </c>
      <c r="K12" s="49"/>
      <c r="L12" s="49"/>
      <c r="M12" s="49"/>
      <c r="N12" s="49"/>
      <c r="O12" s="49"/>
      <c r="P12" s="49"/>
      <c r="Q12" s="49">
        <v>1</v>
      </c>
      <c r="R12" s="49"/>
      <c r="S12" s="49" t="s">
        <v>12</v>
      </c>
      <c r="T12" s="49" t="s">
        <v>12</v>
      </c>
      <c r="U12" s="49" t="s">
        <v>12</v>
      </c>
      <c r="V12" s="49" t="s">
        <v>12</v>
      </c>
      <c r="W12" s="49" t="s">
        <v>135</v>
      </c>
      <c r="X12" s="44"/>
      <c r="Y12" s="10"/>
      <c r="Z12" s="10"/>
      <c r="AA12" s="10"/>
      <c r="AB12" s="10"/>
      <c r="AD12" s="7"/>
    </row>
    <row r="13" spans="1:30" ht="60">
      <c r="A13" s="49">
        <v>6</v>
      </c>
      <c r="B13" s="51" t="s">
        <v>14</v>
      </c>
      <c r="C13" s="49">
        <f t="shared" si="3"/>
        <v>7</v>
      </c>
      <c r="D13" s="49">
        <v>3</v>
      </c>
      <c r="E13" s="49">
        <f>1+1+2</f>
        <v>4</v>
      </c>
      <c r="F13" s="80">
        <f t="shared" si="4"/>
        <v>7</v>
      </c>
      <c r="G13" s="49">
        <v>3</v>
      </c>
      <c r="H13" s="49">
        <v>4</v>
      </c>
      <c r="I13" s="52" t="s">
        <v>94</v>
      </c>
      <c r="J13" s="49" t="s">
        <v>11</v>
      </c>
      <c r="K13" s="49"/>
      <c r="L13" s="49"/>
      <c r="M13" s="49"/>
      <c r="N13" s="49">
        <v>1</v>
      </c>
      <c r="O13" s="49"/>
      <c r="P13" s="49"/>
      <c r="Q13" s="49"/>
      <c r="R13" s="49"/>
      <c r="S13" s="49" t="s">
        <v>12</v>
      </c>
      <c r="T13" s="49" t="s">
        <v>12</v>
      </c>
      <c r="U13" s="49" t="s">
        <v>12</v>
      </c>
      <c r="V13" s="49" t="s">
        <v>12</v>
      </c>
      <c r="W13" s="49" t="s">
        <v>115</v>
      </c>
      <c r="X13" s="44" t="s">
        <v>198</v>
      </c>
      <c r="Y13" s="10"/>
      <c r="Z13" s="10"/>
      <c r="AA13" s="10"/>
      <c r="AB13" s="10"/>
      <c r="AD13" s="7" t="s">
        <v>12</v>
      </c>
    </row>
    <row r="14" spans="1:30" s="5" customFormat="1" ht="75">
      <c r="A14" s="49">
        <v>7</v>
      </c>
      <c r="B14" s="51" t="s">
        <v>15</v>
      </c>
      <c r="C14" s="49">
        <f t="shared" si="3"/>
        <v>1</v>
      </c>
      <c r="D14" s="49">
        <v>0</v>
      </c>
      <c r="E14" s="49">
        <v>1</v>
      </c>
      <c r="F14" s="80">
        <f t="shared" si="4"/>
        <v>1</v>
      </c>
      <c r="G14" s="49">
        <v>0</v>
      </c>
      <c r="H14" s="49">
        <v>1</v>
      </c>
      <c r="I14" s="49">
        <v>0</v>
      </c>
      <c r="J14" s="49" t="s">
        <v>11</v>
      </c>
      <c r="K14" s="49"/>
      <c r="L14" s="49"/>
      <c r="M14" s="49"/>
      <c r="N14" s="49"/>
      <c r="O14" s="49"/>
      <c r="P14" s="49"/>
      <c r="Q14" s="49">
        <v>1</v>
      </c>
      <c r="R14" s="49"/>
      <c r="S14" s="49" t="s">
        <v>12</v>
      </c>
      <c r="T14" s="49" t="s">
        <v>12</v>
      </c>
      <c r="U14" s="49" t="s">
        <v>12</v>
      </c>
      <c r="V14" s="49" t="s">
        <v>12</v>
      </c>
      <c r="W14" s="49"/>
      <c r="X14" s="44" t="s">
        <v>193</v>
      </c>
      <c r="Y14" s="10"/>
      <c r="Z14" s="10"/>
      <c r="AA14" s="10"/>
      <c r="AB14" s="10"/>
      <c r="AC14" s="5" t="s">
        <v>12</v>
      </c>
      <c r="AD14" s="7"/>
    </row>
    <row r="15" spans="1:30" s="2" customFormat="1" ht="60">
      <c r="A15" s="49">
        <v>8</v>
      </c>
      <c r="B15" s="51" t="s">
        <v>16</v>
      </c>
      <c r="C15" s="49">
        <f t="shared" si="3"/>
        <v>1</v>
      </c>
      <c r="D15" s="49">
        <v>0</v>
      </c>
      <c r="E15" s="49">
        <v>1</v>
      </c>
      <c r="F15" s="80">
        <f t="shared" si="4"/>
        <v>1</v>
      </c>
      <c r="G15" s="49">
        <v>0</v>
      </c>
      <c r="H15" s="49">
        <v>1</v>
      </c>
      <c r="I15" s="49">
        <v>0</v>
      </c>
      <c r="J15" s="49" t="s">
        <v>11</v>
      </c>
      <c r="K15" s="49"/>
      <c r="L15" s="49"/>
      <c r="M15" s="49"/>
      <c r="N15" s="49"/>
      <c r="O15" s="49">
        <v>1</v>
      </c>
      <c r="P15" s="49"/>
      <c r="Q15" s="49"/>
      <c r="R15" s="49"/>
      <c r="S15" s="49" t="s">
        <v>12</v>
      </c>
      <c r="T15" s="49" t="s">
        <v>12</v>
      </c>
      <c r="U15" s="49" t="s">
        <v>12</v>
      </c>
      <c r="V15" s="49" t="s">
        <v>12</v>
      </c>
      <c r="W15" s="49"/>
      <c r="X15" s="44" t="s">
        <v>199</v>
      </c>
      <c r="Y15" s="10"/>
      <c r="Z15" s="10"/>
      <c r="AA15" s="10"/>
      <c r="AB15" s="10"/>
      <c r="AD15" s="6" t="s">
        <v>12</v>
      </c>
    </row>
    <row r="16" spans="1:30" s="5" customFormat="1" ht="60">
      <c r="A16" s="49">
        <v>9</v>
      </c>
      <c r="B16" s="51" t="s">
        <v>17</v>
      </c>
      <c r="C16" s="49">
        <f t="shared" si="3"/>
        <v>2</v>
      </c>
      <c r="D16" s="49">
        <v>1</v>
      </c>
      <c r="E16" s="49">
        <v>1</v>
      </c>
      <c r="F16" s="80">
        <f t="shared" si="4"/>
        <v>0</v>
      </c>
      <c r="G16" s="49">
        <v>0</v>
      </c>
      <c r="H16" s="49">
        <v>0</v>
      </c>
      <c r="I16" s="52" t="s">
        <v>94</v>
      </c>
      <c r="J16" s="49" t="s">
        <v>11</v>
      </c>
      <c r="K16" s="49"/>
      <c r="L16" s="49"/>
      <c r="M16" s="49"/>
      <c r="N16" s="49"/>
      <c r="O16" s="49"/>
      <c r="P16" s="49"/>
      <c r="Q16" s="49">
        <v>1</v>
      </c>
      <c r="R16" s="49"/>
      <c r="S16" s="49" t="s">
        <v>12</v>
      </c>
      <c r="T16" s="49" t="s">
        <v>12</v>
      </c>
      <c r="U16" s="49" t="s">
        <v>12</v>
      </c>
      <c r="V16" s="49" t="s">
        <v>12</v>
      </c>
      <c r="W16" s="49"/>
      <c r="X16" s="44" t="s">
        <v>200</v>
      </c>
      <c r="Y16" s="10"/>
      <c r="Z16" s="10"/>
      <c r="AA16" s="10"/>
      <c r="AB16" s="10"/>
      <c r="AC16" s="5" t="s">
        <v>12</v>
      </c>
      <c r="AD16" s="7"/>
    </row>
    <row r="17" spans="1:30" ht="28.5">
      <c r="A17" s="45" t="s">
        <v>18</v>
      </c>
      <c r="B17" s="50" t="s">
        <v>19</v>
      </c>
      <c r="C17" s="45">
        <f t="shared" si="3"/>
        <v>23</v>
      </c>
      <c r="D17" s="45">
        <f>SUM(D18:D23)</f>
        <v>6</v>
      </c>
      <c r="E17" s="45">
        <f>SUM(E18:E23)</f>
        <v>17</v>
      </c>
      <c r="F17" s="45">
        <f t="shared" ref="F17:H17" si="5">SUM(F18:F23)</f>
        <v>16</v>
      </c>
      <c r="G17" s="45">
        <f t="shared" si="5"/>
        <v>5</v>
      </c>
      <c r="H17" s="45">
        <f t="shared" si="5"/>
        <v>11</v>
      </c>
      <c r="I17" s="45"/>
      <c r="J17" s="45"/>
      <c r="K17" s="45">
        <f t="shared" ref="K17:R17" si="6">SUM(K18:K23)</f>
        <v>0</v>
      </c>
      <c r="L17" s="45">
        <f t="shared" si="6"/>
        <v>0</v>
      </c>
      <c r="M17" s="45">
        <f t="shared" si="6"/>
        <v>0</v>
      </c>
      <c r="N17" s="45">
        <f t="shared" si="6"/>
        <v>2</v>
      </c>
      <c r="O17" s="45">
        <f t="shared" si="6"/>
        <v>0</v>
      </c>
      <c r="P17" s="45">
        <f t="shared" si="6"/>
        <v>0</v>
      </c>
      <c r="Q17" s="45">
        <f t="shared" si="6"/>
        <v>4</v>
      </c>
      <c r="R17" s="45">
        <f t="shared" si="6"/>
        <v>0</v>
      </c>
      <c r="S17" s="49" t="s">
        <v>12</v>
      </c>
      <c r="T17" s="49" t="s">
        <v>12</v>
      </c>
      <c r="U17" s="49" t="s">
        <v>12</v>
      </c>
      <c r="V17" s="49" t="s">
        <v>12</v>
      </c>
      <c r="W17" s="45"/>
      <c r="X17" s="44"/>
      <c r="Y17" s="22"/>
      <c r="Z17" s="22"/>
      <c r="AA17" s="22"/>
      <c r="AB17" s="22"/>
    </row>
    <row r="18" spans="1:30" s="5" customFormat="1" ht="90">
      <c r="A18" s="49">
        <v>10</v>
      </c>
      <c r="B18" s="51" t="s">
        <v>20</v>
      </c>
      <c r="C18" s="49">
        <f t="shared" si="3"/>
        <v>2</v>
      </c>
      <c r="D18" s="49">
        <v>0</v>
      </c>
      <c r="E18" s="49">
        <f>1+1</f>
        <v>2</v>
      </c>
      <c r="F18" s="80">
        <f t="shared" si="4"/>
        <v>3</v>
      </c>
      <c r="G18" s="49">
        <v>0</v>
      </c>
      <c r="H18" s="49">
        <v>3</v>
      </c>
      <c r="I18" s="49">
        <v>0</v>
      </c>
      <c r="J18" s="49" t="s">
        <v>22</v>
      </c>
      <c r="K18" s="49"/>
      <c r="L18" s="49"/>
      <c r="M18" s="49"/>
      <c r="N18" s="49"/>
      <c r="O18" s="49"/>
      <c r="P18" s="49"/>
      <c r="Q18" s="49">
        <v>1</v>
      </c>
      <c r="R18" s="49"/>
      <c r="S18" s="49" t="s">
        <v>12</v>
      </c>
      <c r="T18" s="49" t="s">
        <v>12</v>
      </c>
      <c r="U18" s="49" t="s">
        <v>12</v>
      </c>
      <c r="V18" s="49" t="s">
        <v>12</v>
      </c>
      <c r="W18" s="49" t="s">
        <v>113</v>
      </c>
      <c r="X18" s="44" t="s">
        <v>201</v>
      </c>
      <c r="Y18" s="10"/>
      <c r="Z18" s="10"/>
      <c r="AA18" s="10"/>
      <c r="AB18" s="10"/>
      <c r="AD18" s="7"/>
    </row>
    <row r="19" spans="1:30" ht="75">
      <c r="A19" s="49">
        <v>11</v>
      </c>
      <c r="B19" s="51" t="s">
        <v>21</v>
      </c>
      <c r="C19" s="49">
        <f t="shared" si="3"/>
        <v>8</v>
      </c>
      <c r="D19" s="49">
        <v>4</v>
      </c>
      <c r="E19" s="49">
        <v>4</v>
      </c>
      <c r="F19" s="80">
        <f t="shared" si="4"/>
        <v>8</v>
      </c>
      <c r="G19" s="49">
        <v>4</v>
      </c>
      <c r="H19" s="45">
        <v>4</v>
      </c>
      <c r="I19" s="52" t="s">
        <v>94</v>
      </c>
      <c r="J19" s="49" t="s">
        <v>11</v>
      </c>
      <c r="K19" s="49"/>
      <c r="L19" s="49"/>
      <c r="M19" s="49"/>
      <c r="N19" s="49">
        <v>1</v>
      </c>
      <c r="O19" s="49"/>
      <c r="P19" s="49"/>
      <c r="Q19" s="49"/>
      <c r="R19" s="49"/>
      <c r="S19" s="49" t="s">
        <v>12</v>
      </c>
      <c r="T19" s="49" t="s">
        <v>12</v>
      </c>
      <c r="U19" s="49" t="s">
        <v>12</v>
      </c>
      <c r="V19" s="49" t="s">
        <v>12</v>
      </c>
      <c r="W19" s="49"/>
      <c r="X19" s="44" t="s">
        <v>202</v>
      </c>
      <c r="Y19" s="10"/>
      <c r="Z19" s="10"/>
      <c r="AA19" s="10"/>
      <c r="AB19" s="10"/>
      <c r="AC19" s="7" t="s">
        <v>101</v>
      </c>
      <c r="AD19" s="7" t="s">
        <v>12</v>
      </c>
    </row>
    <row r="20" spans="1:30" ht="60">
      <c r="A20" s="49">
        <v>12</v>
      </c>
      <c r="B20" s="51" t="s">
        <v>23</v>
      </c>
      <c r="C20" s="49">
        <f t="shared" si="3"/>
        <v>5</v>
      </c>
      <c r="D20" s="49">
        <v>1</v>
      </c>
      <c r="E20" s="49">
        <f>3+1</f>
        <v>4</v>
      </c>
      <c r="F20" s="80">
        <f t="shared" si="4"/>
        <v>2</v>
      </c>
      <c r="G20" s="49">
        <v>1</v>
      </c>
      <c r="H20" s="49">
        <v>1</v>
      </c>
      <c r="I20" s="52" t="s">
        <v>94</v>
      </c>
      <c r="J20" s="49" t="s">
        <v>66</v>
      </c>
      <c r="K20" s="49"/>
      <c r="L20" s="49"/>
      <c r="M20" s="49"/>
      <c r="N20" s="49">
        <v>1</v>
      </c>
      <c r="O20" s="49"/>
      <c r="P20" s="49"/>
      <c r="Q20" s="49"/>
      <c r="R20" s="49"/>
      <c r="S20" s="49" t="s">
        <v>12</v>
      </c>
      <c r="T20" s="49" t="s">
        <v>12</v>
      </c>
      <c r="U20" s="49" t="s">
        <v>12</v>
      </c>
      <c r="V20" s="49" t="s">
        <v>12</v>
      </c>
      <c r="W20" s="49" t="s">
        <v>116</v>
      </c>
      <c r="X20" s="44" t="s">
        <v>203</v>
      </c>
      <c r="Y20" s="10"/>
      <c r="Z20" s="10"/>
      <c r="AA20" s="10"/>
      <c r="AB20" s="10"/>
      <c r="AD20" s="7" t="s">
        <v>12</v>
      </c>
    </row>
    <row r="21" spans="1:30" s="28" customFormat="1" ht="90">
      <c r="A21" s="49">
        <v>13</v>
      </c>
      <c r="B21" s="51" t="s">
        <v>24</v>
      </c>
      <c r="C21" s="49">
        <f t="shared" si="3"/>
        <v>1</v>
      </c>
      <c r="D21" s="49">
        <v>0</v>
      </c>
      <c r="E21" s="49">
        <v>1</v>
      </c>
      <c r="F21" s="80">
        <f t="shared" si="4"/>
        <v>0</v>
      </c>
      <c r="G21" s="49">
        <v>0</v>
      </c>
      <c r="H21" s="49">
        <v>0</v>
      </c>
      <c r="I21" s="52" t="s">
        <v>94</v>
      </c>
      <c r="J21" s="49" t="s">
        <v>52</v>
      </c>
      <c r="K21" s="49"/>
      <c r="L21" s="49"/>
      <c r="M21" s="49"/>
      <c r="N21" s="49"/>
      <c r="O21" s="49"/>
      <c r="P21" s="49"/>
      <c r="Q21" s="49">
        <v>1</v>
      </c>
      <c r="R21" s="49"/>
      <c r="S21" s="49" t="s">
        <v>12</v>
      </c>
      <c r="T21" s="49" t="s">
        <v>12</v>
      </c>
      <c r="U21" s="49" t="s">
        <v>12</v>
      </c>
      <c r="V21" s="49" t="s">
        <v>12</v>
      </c>
      <c r="W21" s="49"/>
      <c r="X21" s="44" t="s">
        <v>188</v>
      </c>
      <c r="Y21" s="35"/>
      <c r="Z21" s="35"/>
      <c r="AA21" s="35"/>
      <c r="AB21" s="35"/>
      <c r="AD21" s="27"/>
    </row>
    <row r="22" spans="1:30" s="28" customFormat="1" ht="75">
      <c r="A22" s="49">
        <v>14</v>
      </c>
      <c r="B22" s="51" t="s">
        <v>26</v>
      </c>
      <c r="C22" s="49">
        <f t="shared" si="3"/>
        <v>3</v>
      </c>
      <c r="D22" s="49">
        <v>0</v>
      </c>
      <c r="E22" s="49">
        <f>1+1+1</f>
        <v>3</v>
      </c>
      <c r="F22" s="80">
        <f t="shared" si="4"/>
        <v>3</v>
      </c>
      <c r="G22" s="49">
        <v>0</v>
      </c>
      <c r="H22" s="49">
        <v>3</v>
      </c>
      <c r="I22" s="49">
        <v>0</v>
      </c>
      <c r="J22" s="49" t="s">
        <v>72</v>
      </c>
      <c r="K22" s="49"/>
      <c r="L22" s="49"/>
      <c r="M22" s="49"/>
      <c r="N22" s="49"/>
      <c r="O22" s="49"/>
      <c r="P22" s="49"/>
      <c r="Q22" s="49">
        <v>1</v>
      </c>
      <c r="R22" s="49"/>
      <c r="S22" s="49" t="s">
        <v>12</v>
      </c>
      <c r="T22" s="49" t="s">
        <v>12</v>
      </c>
      <c r="U22" s="49" t="s">
        <v>12</v>
      </c>
      <c r="V22" s="49" t="s">
        <v>12</v>
      </c>
      <c r="W22" s="49" t="s">
        <v>118</v>
      </c>
      <c r="X22" s="44" t="s">
        <v>204</v>
      </c>
      <c r="Y22" s="35"/>
      <c r="Z22" s="35"/>
      <c r="AA22" s="35"/>
      <c r="AB22" s="35"/>
      <c r="AC22" s="28" t="s">
        <v>12</v>
      </c>
      <c r="AD22" s="27"/>
    </row>
    <row r="23" spans="1:30" ht="60">
      <c r="A23" s="49">
        <v>15</v>
      </c>
      <c r="B23" s="51" t="s">
        <v>25</v>
      </c>
      <c r="C23" s="49">
        <f t="shared" si="3"/>
        <v>4</v>
      </c>
      <c r="D23" s="49">
        <v>1</v>
      </c>
      <c r="E23" s="49">
        <f>1+2</f>
        <v>3</v>
      </c>
      <c r="F23" s="80">
        <f t="shared" si="4"/>
        <v>0</v>
      </c>
      <c r="G23" s="49">
        <v>0</v>
      </c>
      <c r="H23" s="49">
        <v>0</v>
      </c>
      <c r="I23" s="52" t="s">
        <v>94</v>
      </c>
      <c r="J23" s="49" t="s">
        <v>65</v>
      </c>
      <c r="K23" s="49"/>
      <c r="L23" s="49"/>
      <c r="M23" s="49"/>
      <c r="N23" s="49"/>
      <c r="O23" s="49"/>
      <c r="P23" s="49"/>
      <c r="Q23" s="49">
        <v>1</v>
      </c>
      <c r="R23" s="49"/>
      <c r="S23" s="49" t="s">
        <v>12</v>
      </c>
      <c r="T23" s="49" t="s">
        <v>12</v>
      </c>
      <c r="U23" s="49" t="s">
        <v>12</v>
      </c>
      <c r="V23" s="49" t="s">
        <v>12</v>
      </c>
      <c r="W23" s="49" t="s">
        <v>117</v>
      </c>
      <c r="X23" s="44" t="s">
        <v>185</v>
      </c>
      <c r="Y23" s="10"/>
      <c r="Z23" s="10"/>
      <c r="AA23" s="10"/>
      <c r="AB23" s="10"/>
      <c r="AC23" s="7" t="s">
        <v>101</v>
      </c>
    </row>
    <row r="24" spans="1:30">
      <c r="A24" s="45" t="s">
        <v>27</v>
      </c>
      <c r="B24" s="50" t="s">
        <v>119</v>
      </c>
      <c r="C24" s="45">
        <f>SUM(C25:C29)</f>
        <v>13</v>
      </c>
      <c r="D24" s="45">
        <f t="shared" ref="D24:H24" si="7">SUM(D25:D29)</f>
        <v>5</v>
      </c>
      <c r="E24" s="45">
        <f t="shared" si="7"/>
        <v>8</v>
      </c>
      <c r="F24" s="45">
        <f t="shared" si="7"/>
        <v>14</v>
      </c>
      <c r="G24" s="45">
        <f t="shared" si="7"/>
        <v>5</v>
      </c>
      <c r="H24" s="45">
        <f t="shared" si="7"/>
        <v>9</v>
      </c>
      <c r="I24" s="45"/>
      <c r="J24" s="45"/>
      <c r="K24" s="45">
        <f t="shared" ref="K24:R24" si="8">SUM(K25:K36)</f>
        <v>0</v>
      </c>
      <c r="L24" s="45">
        <f t="shared" si="8"/>
        <v>0</v>
      </c>
      <c r="M24" s="45">
        <f t="shared" si="8"/>
        <v>0</v>
      </c>
      <c r="N24" s="45">
        <f t="shared" si="8"/>
        <v>1</v>
      </c>
      <c r="O24" s="45">
        <f t="shared" si="8"/>
        <v>4</v>
      </c>
      <c r="P24" s="45">
        <f t="shared" si="8"/>
        <v>0</v>
      </c>
      <c r="Q24" s="45">
        <f t="shared" si="8"/>
        <v>2</v>
      </c>
      <c r="R24" s="45">
        <f t="shared" si="8"/>
        <v>4</v>
      </c>
      <c r="S24" s="49" t="s">
        <v>12</v>
      </c>
      <c r="T24" s="49" t="s">
        <v>12</v>
      </c>
      <c r="U24" s="49" t="s">
        <v>12</v>
      </c>
      <c r="V24" s="49" t="s">
        <v>12</v>
      </c>
      <c r="W24" s="45"/>
      <c r="X24" s="44"/>
      <c r="Y24" s="22"/>
      <c r="Z24" s="22"/>
      <c r="AA24" s="22"/>
      <c r="AB24" s="22"/>
    </row>
    <row r="25" spans="1:30" s="2" customFormat="1" ht="75">
      <c r="A25" s="49">
        <v>16</v>
      </c>
      <c r="B25" s="51" t="s">
        <v>28</v>
      </c>
      <c r="C25" s="49">
        <f t="shared" si="3"/>
        <v>4</v>
      </c>
      <c r="D25" s="49">
        <v>1</v>
      </c>
      <c r="E25" s="49">
        <v>3</v>
      </c>
      <c r="F25" s="80">
        <f t="shared" si="4"/>
        <v>4</v>
      </c>
      <c r="G25" s="49">
        <v>1</v>
      </c>
      <c r="H25" s="49">
        <v>3</v>
      </c>
      <c r="I25" s="52" t="s">
        <v>94</v>
      </c>
      <c r="J25" s="49" t="s">
        <v>11</v>
      </c>
      <c r="K25" s="49"/>
      <c r="L25" s="49"/>
      <c r="M25" s="49"/>
      <c r="N25" s="49"/>
      <c r="O25" s="49">
        <v>1</v>
      </c>
      <c r="P25" s="49"/>
      <c r="Q25" s="49"/>
      <c r="R25" s="49"/>
      <c r="S25" s="49" t="s">
        <v>12</v>
      </c>
      <c r="T25" s="49" t="s">
        <v>12</v>
      </c>
      <c r="U25" s="49" t="s">
        <v>12</v>
      </c>
      <c r="V25" s="49" t="s">
        <v>12</v>
      </c>
      <c r="W25" s="49"/>
      <c r="X25" s="44" t="s">
        <v>205</v>
      </c>
      <c r="Y25" s="10"/>
      <c r="Z25" s="10"/>
      <c r="AA25" s="10"/>
      <c r="AB25" s="10"/>
      <c r="AD25" s="6" t="s">
        <v>12</v>
      </c>
    </row>
    <row r="26" spans="1:30" s="2" customFormat="1" ht="75">
      <c r="A26" s="49">
        <v>17</v>
      </c>
      <c r="B26" s="51" t="s">
        <v>29</v>
      </c>
      <c r="C26" s="49">
        <f t="shared" si="3"/>
        <v>2</v>
      </c>
      <c r="D26" s="49">
        <v>1</v>
      </c>
      <c r="E26" s="49">
        <v>1</v>
      </c>
      <c r="F26" s="80">
        <f t="shared" si="4"/>
        <v>3</v>
      </c>
      <c r="G26" s="49">
        <v>1</v>
      </c>
      <c r="H26" s="49">
        <v>2</v>
      </c>
      <c r="I26" s="52" t="s">
        <v>94</v>
      </c>
      <c r="J26" s="49" t="s">
        <v>67</v>
      </c>
      <c r="K26" s="49"/>
      <c r="L26" s="49"/>
      <c r="M26" s="49"/>
      <c r="N26" s="49"/>
      <c r="O26" s="49">
        <v>1</v>
      </c>
      <c r="P26" s="49"/>
      <c r="Q26" s="49"/>
      <c r="R26" s="49"/>
      <c r="S26" s="49" t="s">
        <v>12</v>
      </c>
      <c r="T26" s="49" t="s">
        <v>12</v>
      </c>
      <c r="U26" s="49" t="s">
        <v>12</v>
      </c>
      <c r="V26" s="49" t="s">
        <v>12</v>
      </c>
      <c r="W26" s="49"/>
      <c r="X26" s="44" t="s">
        <v>206</v>
      </c>
      <c r="Y26" s="10"/>
      <c r="Z26" s="10"/>
      <c r="AA26" s="10"/>
      <c r="AB26" s="10"/>
      <c r="AD26" s="6" t="s">
        <v>12</v>
      </c>
    </row>
    <row r="27" spans="1:30" ht="75">
      <c r="A27" s="49">
        <v>18</v>
      </c>
      <c r="B27" s="51" t="s">
        <v>30</v>
      </c>
      <c r="C27" s="49">
        <f t="shared" si="3"/>
        <v>2</v>
      </c>
      <c r="D27" s="49">
        <v>1</v>
      </c>
      <c r="E27" s="49">
        <v>1</v>
      </c>
      <c r="F27" s="80">
        <f t="shared" si="4"/>
        <v>2</v>
      </c>
      <c r="G27" s="49">
        <v>1</v>
      </c>
      <c r="H27" s="49">
        <v>1</v>
      </c>
      <c r="I27" s="52" t="s">
        <v>94</v>
      </c>
      <c r="J27" s="49" t="s">
        <v>52</v>
      </c>
      <c r="K27" s="49"/>
      <c r="L27" s="49"/>
      <c r="M27" s="49"/>
      <c r="N27" s="49">
        <v>1</v>
      </c>
      <c r="O27" s="49"/>
      <c r="P27" s="49"/>
      <c r="Q27" s="49"/>
      <c r="R27" s="49"/>
      <c r="S27" s="49" t="s">
        <v>12</v>
      </c>
      <c r="T27" s="49" t="s">
        <v>12</v>
      </c>
      <c r="U27" s="49" t="s">
        <v>12</v>
      </c>
      <c r="V27" s="49" t="s">
        <v>12</v>
      </c>
      <c r="W27" s="49"/>
      <c r="X27" s="44" t="s">
        <v>207</v>
      </c>
      <c r="Y27" s="10"/>
      <c r="Z27" s="10"/>
      <c r="AA27" s="10"/>
      <c r="AB27" s="10"/>
    </row>
    <row r="28" spans="1:30" s="5" customFormat="1" ht="75">
      <c r="A28" s="49">
        <v>19</v>
      </c>
      <c r="B28" s="51" t="s">
        <v>31</v>
      </c>
      <c r="C28" s="49">
        <f t="shared" si="3"/>
        <v>2</v>
      </c>
      <c r="D28" s="49">
        <v>0</v>
      </c>
      <c r="E28" s="49">
        <f>1+1</f>
        <v>2</v>
      </c>
      <c r="F28" s="80">
        <f t="shared" si="4"/>
        <v>2</v>
      </c>
      <c r="G28" s="49">
        <v>0</v>
      </c>
      <c r="H28" s="49">
        <v>2</v>
      </c>
      <c r="I28" s="52" t="s">
        <v>94</v>
      </c>
      <c r="J28" s="49" t="s">
        <v>11</v>
      </c>
      <c r="K28" s="49"/>
      <c r="L28" s="49"/>
      <c r="M28" s="49"/>
      <c r="N28" s="49"/>
      <c r="O28" s="49">
        <v>1</v>
      </c>
      <c r="P28" s="49"/>
      <c r="Q28" s="49"/>
      <c r="R28" s="49"/>
      <c r="S28" s="49" t="s">
        <v>12</v>
      </c>
      <c r="T28" s="49" t="s">
        <v>12</v>
      </c>
      <c r="U28" s="49" t="s">
        <v>12</v>
      </c>
      <c r="V28" s="49" t="s">
        <v>12</v>
      </c>
      <c r="W28" s="49" t="s">
        <v>120</v>
      </c>
      <c r="X28" s="44" t="s">
        <v>190</v>
      </c>
      <c r="Y28" s="10"/>
      <c r="Z28" s="10"/>
      <c r="AA28" s="10"/>
      <c r="AB28" s="10"/>
      <c r="AD28" s="7" t="s">
        <v>12</v>
      </c>
    </row>
    <row r="29" spans="1:30" ht="75">
      <c r="A29" s="49">
        <v>20</v>
      </c>
      <c r="B29" s="51" t="s">
        <v>32</v>
      </c>
      <c r="C29" s="49">
        <f t="shared" si="3"/>
        <v>3</v>
      </c>
      <c r="D29" s="49">
        <v>2</v>
      </c>
      <c r="E29" s="49">
        <v>1</v>
      </c>
      <c r="F29" s="80">
        <f t="shared" si="4"/>
        <v>3</v>
      </c>
      <c r="G29" s="49">
        <v>2</v>
      </c>
      <c r="H29" s="49">
        <v>1</v>
      </c>
      <c r="I29" s="52" t="s">
        <v>94</v>
      </c>
      <c r="J29" s="49" t="s">
        <v>11</v>
      </c>
      <c r="K29" s="49"/>
      <c r="L29" s="49"/>
      <c r="M29" s="49"/>
      <c r="N29" s="49"/>
      <c r="O29" s="49"/>
      <c r="P29" s="49"/>
      <c r="Q29" s="49">
        <v>1</v>
      </c>
      <c r="R29" s="49"/>
      <c r="S29" s="49" t="s">
        <v>12</v>
      </c>
      <c r="T29" s="49" t="s">
        <v>12</v>
      </c>
      <c r="U29" s="49" t="s">
        <v>12</v>
      </c>
      <c r="V29" s="49" t="s">
        <v>12</v>
      </c>
      <c r="W29" s="49"/>
      <c r="X29" s="44" t="s">
        <v>189</v>
      </c>
      <c r="Y29" s="10"/>
      <c r="Z29" s="10"/>
      <c r="AA29" s="10"/>
      <c r="AB29" s="10"/>
      <c r="AD29" s="7" t="s">
        <v>12</v>
      </c>
    </row>
    <row r="30" spans="1:30" s="1" customFormat="1" ht="42.75">
      <c r="A30" s="45" t="s">
        <v>36</v>
      </c>
      <c r="B30" s="50" t="s">
        <v>158</v>
      </c>
      <c r="C30" s="45">
        <f>SUM(C31:C36)</f>
        <v>25</v>
      </c>
      <c r="D30" s="45">
        <f t="shared" ref="D30:H30" si="9">SUM(D31:D36)</f>
        <v>3</v>
      </c>
      <c r="E30" s="45">
        <f t="shared" si="9"/>
        <v>22</v>
      </c>
      <c r="F30" s="45">
        <f t="shared" si="9"/>
        <v>25</v>
      </c>
      <c r="G30" s="45">
        <f t="shared" si="9"/>
        <v>3</v>
      </c>
      <c r="H30" s="45">
        <f t="shared" si="9"/>
        <v>22</v>
      </c>
      <c r="I30" s="47"/>
      <c r="J30" s="45"/>
      <c r="K30" s="45"/>
      <c r="L30" s="45"/>
      <c r="M30" s="45"/>
      <c r="N30" s="45"/>
      <c r="O30" s="45"/>
      <c r="P30" s="45"/>
      <c r="Q30" s="45"/>
      <c r="R30" s="45"/>
      <c r="S30" s="49" t="s">
        <v>12</v>
      </c>
      <c r="T30" s="49" t="s">
        <v>12</v>
      </c>
      <c r="U30" s="49" t="s">
        <v>12</v>
      </c>
      <c r="V30" s="49" t="s">
        <v>12</v>
      </c>
      <c r="W30" s="45"/>
      <c r="X30" s="56"/>
      <c r="Y30" s="22"/>
      <c r="Z30" s="22"/>
      <c r="AA30" s="22"/>
      <c r="AB30" s="22"/>
    </row>
    <row r="31" spans="1:30" s="2" customFormat="1" ht="90">
      <c r="A31" s="49">
        <v>21</v>
      </c>
      <c r="B31" s="51" t="s">
        <v>33</v>
      </c>
      <c r="C31" s="49">
        <f t="shared" si="3"/>
        <v>7</v>
      </c>
      <c r="D31" s="49">
        <v>0</v>
      </c>
      <c r="E31" s="49">
        <v>7</v>
      </c>
      <c r="F31" s="80">
        <f t="shared" si="4"/>
        <v>7</v>
      </c>
      <c r="G31" s="49">
        <v>1</v>
      </c>
      <c r="H31" s="49">
        <v>6</v>
      </c>
      <c r="I31" s="52" t="s">
        <v>94</v>
      </c>
      <c r="J31" s="49" t="s">
        <v>53</v>
      </c>
      <c r="K31" s="49"/>
      <c r="L31" s="49"/>
      <c r="M31" s="49"/>
      <c r="N31" s="49"/>
      <c r="O31" s="49"/>
      <c r="P31" s="49"/>
      <c r="Q31" s="49"/>
      <c r="R31" s="49">
        <v>1</v>
      </c>
      <c r="S31" s="49" t="s">
        <v>12</v>
      </c>
      <c r="T31" s="49" t="s">
        <v>12</v>
      </c>
      <c r="U31" s="49" t="s">
        <v>12</v>
      </c>
      <c r="V31" s="49" t="s">
        <v>12</v>
      </c>
      <c r="W31" s="49" t="s">
        <v>121</v>
      </c>
      <c r="X31" s="44" t="s">
        <v>194</v>
      </c>
      <c r="Y31" s="10"/>
      <c r="Z31" s="10"/>
      <c r="AA31" s="10"/>
      <c r="AB31" s="10"/>
      <c r="AD31" s="6" t="s">
        <v>12</v>
      </c>
    </row>
    <row r="32" spans="1:30" s="37" customFormat="1" ht="75">
      <c r="A32" s="49">
        <v>22</v>
      </c>
      <c r="B32" s="51" t="s">
        <v>34</v>
      </c>
      <c r="C32" s="49">
        <f t="shared" si="3"/>
        <v>2</v>
      </c>
      <c r="D32" s="49"/>
      <c r="E32" s="49">
        <f>1+1</f>
        <v>2</v>
      </c>
      <c r="F32" s="80">
        <f t="shared" si="4"/>
        <v>2</v>
      </c>
      <c r="G32" s="45">
        <v>0</v>
      </c>
      <c r="H32" s="45">
        <v>2</v>
      </c>
      <c r="I32" s="52" t="s">
        <v>94</v>
      </c>
      <c r="J32" s="49" t="s">
        <v>56</v>
      </c>
      <c r="K32" s="49"/>
      <c r="L32" s="49"/>
      <c r="M32" s="49"/>
      <c r="N32" s="49"/>
      <c r="O32" s="49"/>
      <c r="P32" s="49"/>
      <c r="Q32" s="49"/>
      <c r="R32" s="49">
        <v>1</v>
      </c>
      <c r="S32" s="49" t="s">
        <v>12</v>
      </c>
      <c r="T32" s="49" t="s">
        <v>12</v>
      </c>
      <c r="U32" s="49" t="s">
        <v>12</v>
      </c>
      <c r="V32" s="49" t="s">
        <v>12</v>
      </c>
      <c r="W32" s="49" t="s">
        <v>122</v>
      </c>
      <c r="X32" s="44" t="s">
        <v>208</v>
      </c>
      <c r="Y32" s="35"/>
      <c r="Z32" s="35"/>
      <c r="AA32" s="35"/>
      <c r="AB32" s="35"/>
      <c r="AD32" s="82"/>
    </row>
    <row r="33" spans="1:30" s="5" customFormat="1" ht="60">
      <c r="A33" s="49">
        <v>23</v>
      </c>
      <c r="B33" s="51" t="s">
        <v>37</v>
      </c>
      <c r="C33" s="49">
        <f t="shared" si="3"/>
        <v>4</v>
      </c>
      <c r="D33" s="49">
        <v>2</v>
      </c>
      <c r="E33" s="49">
        <f>1+1</f>
        <v>2</v>
      </c>
      <c r="F33" s="80">
        <f t="shared" si="4"/>
        <v>4</v>
      </c>
      <c r="G33" s="49">
        <v>2</v>
      </c>
      <c r="H33" s="49">
        <v>2</v>
      </c>
      <c r="I33" s="52" t="s">
        <v>94</v>
      </c>
      <c r="J33" s="49" t="s">
        <v>11</v>
      </c>
      <c r="K33" s="49"/>
      <c r="L33" s="49"/>
      <c r="M33" s="49"/>
      <c r="N33" s="49"/>
      <c r="O33" s="49"/>
      <c r="P33" s="49"/>
      <c r="Q33" s="49"/>
      <c r="R33" s="49">
        <v>1</v>
      </c>
      <c r="S33" s="49" t="s">
        <v>12</v>
      </c>
      <c r="T33" s="49" t="s">
        <v>12</v>
      </c>
      <c r="U33" s="49" t="s">
        <v>12</v>
      </c>
      <c r="V33" s="49" t="s">
        <v>12</v>
      </c>
      <c r="W33" s="49" t="s">
        <v>136</v>
      </c>
      <c r="X33" s="44" t="s">
        <v>209</v>
      </c>
      <c r="Y33" s="10"/>
      <c r="Z33" s="10"/>
      <c r="AA33" s="10"/>
      <c r="AB33" s="10"/>
      <c r="AD33" s="7" t="s">
        <v>12</v>
      </c>
    </row>
    <row r="34" spans="1:30" s="37" customFormat="1" ht="75">
      <c r="A34" s="49">
        <v>24</v>
      </c>
      <c r="B34" s="51" t="s">
        <v>38</v>
      </c>
      <c r="C34" s="49">
        <f t="shared" si="3"/>
        <v>2</v>
      </c>
      <c r="D34" s="49"/>
      <c r="E34" s="49">
        <f>1+1</f>
        <v>2</v>
      </c>
      <c r="F34" s="80">
        <f t="shared" si="4"/>
        <v>3</v>
      </c>
      <c r="G34" s="49">
        <v>0</v>
      </c>
      <c r="H34" s="49">
        <v>3</v>
      </c>
      <c r="I34" s="49">
        <v>0</v>
      </c>
      <c r="J34" s="49" t="s">
        <v>57</v>
      </c>
      <c r="K34" s="49"/>
      <c r="L34" s="49"/>
      <c r="M34" s="49"/>
      <c r="N34" s="49"/>
      <c r="O34" s="49"/>
      <c r="P34" s="49"/>
      <c r="Q34" s="49"/>
      <c r="R34" s="49">
        <v>1</v>
      </c>
      <c r="S34" s="49" t="s">
        <v>12</v>
      </c>
      <c r="T34" s="49" t="s">
        <v>12</v>
      </c>
      <c r="U34" s="49" t="s">
        <v>12</v>
      </c>
      <c r="V34" s="49" t="s">
        <v>12</v>
      </c>
      <c r="W34" s="49" t="s">
        <v>137</v>
      </c>
      <c r="X34" s="44" t="s">
        <v>195</v>
      </c>
      <c r="Y34" s="35"/>
      <c r="Z34" s="35"/>
      <c r="AA34" s="35"/>
      <c r="AB34" s="35"/>
      <c r="AD34" s="82"/>
    </row>
    <row r="35" spans="1:30" s="2" customFormat="1" ht="75">
      <c r="A35" s="49">
        <v>25</v>
      </c>
      <c r="B35" s="51" t="s">
        <v>35</v>
      </c>
      <c r="C35" s="49">
        <f t="shared" si="3"/>
        <v>6</v>
      </c>
      <c r="D35" s="49"/>
      <c r="E35" s="49">
        <f>5+1</f>
        <v>6</v>
      </c>
      <c r="F35" s="80">
        <f t="shared" si="4"/>
        <v>6</v>
      </c>
      <c r="G35" s="49">
        <v>0</v>
      </c>
      <c r="H35" s="49">
        <v>6</v>
      </c>
      <c r="I35" s="49">
        <v>0</v>
      </c>
      <c r="J35" s="49" t="s">
        <v>11</v>
      </c>
      <c r="K35" s="49"/>
      <c r="L35" s="49"/>
      <c r="M35" s="49"/>
      <c r="N35" s="49"/>
      <c r="O35" s="49">
        <v>1</v>
      </c>
      <c r="P35" s="49"/>
      <c r="Q35" s="49"/>
      <c r="R35" s="49"/>
      <c r="S35" s="49" t="s">
        <v>12</v>
      </c>
      <c r="T35" s="49" t="s">
        <v>12</v>
      </c>
      <c r="U35" s="49" t="s">
        <v>12</v>
      </c>
      <c r="V35" s="49" t="s">
        <v>12</v>
      </c>
      <c r="W35" s="49" t="s">
        <v>125</v>
      </c>
      <c r="X35" s="44" t="s">
        <v>210</v>
      </c>
      <c r="Y35" s="10"/>
      <c r="Z35" s="10"/>
      <c r="AA35" s="10"/>
      <c r="AB35" s="10"/>
      <c r="AD35" s="6" t="s">
        <v>12</v>
      </c>
    </row>
    <row r="36" spans="1:30" s="5" customFormat="1" ht="90">
      <c r="A36" s="49">
        <v>26</v>
      </c>
      <c r="B36" s="51" t="s">
        <v>39</v>
      </c>
      <c r="C36" s="49">
        <f t="shared" si="3"/>
        <v>4</v>
      </c>
      <c r="D36" s="49">
        <v>1</v>
      </c>
      <c r="E36" s="49">
        <f>1+1+1</f>
        <v>3</v>
      </c>
      <c r="F36" s="80">
        <f t="shared" si="4"/>
        <v>3</v>
      </c>
      <c r="G36" s="49">
        <v>0</v>
      </c>
      <c r="H36" s="49">
        <v>3</v>
      </c>
      <c r="I36" s="49">
        <v>0</v>
      </c>
      <c r="J36" s="49" t="s">
        <v>22</v>
      </c>
      <c r="K36" s="49"/>
      <c r="L36" s="49"/>
      <c r="M36" s="49"/>
      <c r="N36" s="49"/>
      <c r="O36" s="49"/>
      <c r="P36" s="49"/>
      <c r="Q36" s="49">
        <v>1</v>
      </c>
      <c r="R36" s="49"/>
      <c r="S36" s="49" t="s">
        <v>12</v>
      </c>
      <c r="T36" s="49" t="s">
        <v>12</v>
      </c>
      <c r="U36" s="49" t="s">
        <v>12</v>
      </c>
      <c r="V36" s="49" t="s">
        <v>12</v>
      </c>
      <c r="W36" s="49" t="s">
        <v>138</v>
      </c>
      <c r="X36" s="44" t="s">
        <v>182</v>
      </c>
      <c r="Y36" s="83"/>
      <c r="Z36" s="83"/>
      <c r="AA36" s="83"/>
      <c r="AB36" s="83"/>
      <c r="AC36" s="83"/>
      <c r="AD36" s="7"/>
    </row>
    <row r="37" spans="1:30">
      <c r="A37" s="45" t="s">
        <v>40</v>
      </c>
      <c r="B37" s="50" t="s">
        <v>41</v>
      </c>
      <c r="C37" s="45">
        <f t="shared" si="3"/>
        <v>37</v>
      </c>
      <c r="D37" s="45">
        <f>SUM(D38:D40)</f>
        <v>10</v>
      </c>
      <c r="E37" s="45">
        <f>SUM(E38:E40)</f>
        <v>27</v>
      </c>
      <c r="F37" s="45">
        <f t="shared" ref="F37:H37" si="10">SUM(F38:F40)</f>
        <v>31</v>
      </c>
      <c r="G37" s="45">
        <f t="shared" si="10"/>
        <v>9</v>
      </c>
      <c r="H37" s="45">
        <f t="shared" si="10"/>
        <v>22</v>
      </c>
      <c r="I37" s="45"/>
      <c r="J37" s="45">
        <f t="shared" ref="J37:R37" si="11">SUM(J38:J40)</f>
        <v>0</v>
      </c>
      <c r="K37" s="45">
        <f t="shared" si="11"/>
        <v>0</v>
      </c>
      <c r="L37" s="45">
        <f t="shared" si="11"/>
        <v>0</v>
      </c>
      <c r="M37" s="45">
        <f t="shared" si="11"/>
        <v>0</v>
      </c>
      <c r="N37" s="45">
        <f t="shared" si="11"/>
        <v>0</v>
      </c>
      <c r="O37" s="45">
        <f t="shared" si="11"/>
        <v>0</v>
      </c>
      <c r="P37" s="45">
        <f t="shared" si="11"/>
        <v>0</v>
      </c>
      <c r="Q37" s="45">
        <f t="shared" si="11"/>
        <v>1</v>
      </c>
      <c r="R37" s="45">
        <f t="shared" si="11"/>
        <v>2</v>
      </c>
      <c r="S37" s="49" t="s">
        <v>12</v>
      </c>
      <c r="T37" s="49" t="s">
        <v>12</v>
      </c>
      <c r="U37" s="49" t="s">
        <v>12</v>
      </c>
      <c r="V37" s="49" t="s">
        <v>12</v>
      </c>
      <c r="W37" s="45"/>
      <c r="X37" s="44"/>
      <c r="Y37" s="22"/>
      <c r="Z37" s="22"/>
      <c r="AA37" s="22"/>
      <c r="AB37" s="22"/>
    </row>
    <row r="38" spans="1:30" ht="75">
      <c r="A38" s="49">
        <v>27</v>
      </c>
      <c r="B38" s="51" t="s">
        <v>42</v>
      </c>
      <c r="C38" s="49">
        <f t="shared" si="3"/>
        <v>28</v>
      </c>
      <c r="D38" s="49">
        <f>7+1</f>
        <v>8</v>
      </c>
      <c r="E38" s="49">
        <f>8+8+4</f>
        <v>20</v>
      </c>
      <c r="F38" s="80">
        <f t="shared" si="4"/>
        <v>28</v>
      </c>
      <c r="G38" s="49">
        <v>8</v>
      </c>
      <c r="H38" s="49">
        <v>20</v>
      </c>
      <c r="I38" s="52" t="s">
        <v>94</v>
      </c>
      <c r="J38" s="49" t="s">
        <v>11</v>
      </c>
      <c r="K38" s="49"/>
      <c r="L38" s="49"/>
      <c r="M38" s="49"/>
      <c r="N38" s="49"/>
      <c r="O38" s="49"/>
      <c r="P38" s="49"/>
      <c r="Q38" s="49"/>
      <c r="R38" s="49">
        <v>1</v>
      </c>
      <c r="S38" s="49" t="s">
        <v>12</v>
      </c>
      <c r="T38" s="49" t="s">
        <v>12</v>
      </c>
      <c r="U38" s="49" t="s">
        <v>12</v>
      </c>
      <c r="V38" s="49" t="s">
        <v>12</v>
      </c>
      <c r="W38" s="49" t="s">
        <v>139</v>
      </c>
      <c r="X38" s="44" t="s">
        <v>211</v>
      </c>
      <c r="Y38" s="10"/>
      <c r="Z38" s="10"/>
      <c r="AA38" s="10"/>
      <c r="AB38" s="10"/>
      <c r="AD38" s="7" t="s">
        <v>12</v>
      </c>
    </row>
    <row r="39" spans="1:30" s="5" customFormat="1" ht="90">
      <c r="A39" s="49">
        <v>28</v>
      </c>
      <c r="B39" s="51" t="s">
        <v>43</v>
      </c>
      <c r="C39" s="49">
        <f t="shared" si="3"/>
        <v>3</v>
      </c>
      <c r="D39" s="49">
        <v>1</v>
      </c>
      <c r="E39" s="49">
        <f>1+1</f>
        <v>2</v>
      </c>
      <c r="F39" s="80">
        <f t="shared" si="4"/>
        <v>3</v>
      </c>
      <c r="G39" s="49">
        <v>1</v>
      </c>
      <c r="H39" s="49">
        <v>2</v>
      </c>
      <c r="I39" s="52" t="s">
        <v>94</v>
      </c>
      <c r="J39" s="49" t="s">
        <v>58</v>
      </c>
      <c r="K39" s="49"/>
      <c r="L39" s="49"/>
      <c r="M39" s="49"/>
      <c r="N39" s="49"/>
      <c r="O39" s="49"/>
      <c r="P39" s="49"/>
      <c r="Q39" s="49">
        <v>1</v>
      </c>
      <c r="R39" s="49"/>
      <c r="S39" s="49" t="s">
        <v>12</v>
      </c>
      <c r="T39" s="49" t="s">
        <v>12</v>
      </c>
      <c r="U39" s="49" t="s">
        <v>12</v>
      </c>
      <c r="V39" s="49" t="s">
        <v>12</v>
      </c>
      <c r="W39" s="49" t="s">
        <v>140</v>
      </c>
      <c r="X39" s="44" t="s">
        <v>212</v>
      </c>
      <c r="Y39" s="10"/>
      <c r="Z39" s="10"/>
      <c r="AA39" s="10"/>
      <c r="AB39" s="10"/>
      <c r="AD39" s="7"/>
    </row>
    <row r="40" spans="1:30" s="2" customFormat="1" ht="90">
      <c r="A40" s="49">
        <v>29</v>
      </c>
      <c r="B40" s="51" t="s">
        <v>44</v>
      </c>
      <c r="C40" s="49">
        <f t="shared" si="3"/>
        <v>6</v>
      </c>
      <c r="D40" s="49">
        <v>1</v>
      </c>
      <c r="E40" s="49">
        <f>4+1</f>
        <v>5</v>
      </c>
      <c r="F40" s="80">
        <f t="shared" si="4"/>
        <v>0</v>
      </c>
      <c r="G40" s="49">
        <v>0</v>
      </c>
      <c r="H40" s="49">
        <v>0</v>
      </c>
      <c r="I40" s="52" t="s">
        <v>94</v>
      </c>
      <c r="J40" s="49" t="s">
        <v>73</v>
      </c>
      <c r="K40" s="49"/>
      <c r="L40" s="49"/>
      <c r="M40" s="49"/>
      <c r="N40" s="49"/>
      <c r="O40" s="49"/>
      <c r="P40" s="49"/>
      <c r="Q40" s="49"/>
      <c r="R40" s="49">
        <v>1</v>
      </c>
      <c r="S40" s="49" t="s">
        <v>12</v>
      </c>
      <c r="T40" s="49" t="s">
        <v>12</v>
      </c>
      <c r="U40" s="49" t="s">
        <v>12</v>
      </c>
      <c r="V40" s="49" t="s">
        <v>12</v>
      </c>
      <c r="W40" s="49" t="s">
        <v>128</v>
      </c>
      <c r="X40" s="44" t="s">
        <v>213</v>
      </c>
      <c r="Y40" s="10"/>
      <c r="Z40" s="10"/>
      <c r="AA40" s="10"/>
      <c r="AB40" s="10"/>
      <c r="AD40" s="6"/>
    </row>
    <row r="41" spans="1:30" ht="28.5">
      <c r="A41" s="45" t="s">
        <v>45</v>
      </c>
      <c r="B41" s="50" t="s">
        <v>46</v>
      </c>
      <c r="C41" s="45">
        <f t="shared" si="3"/>
        <v>13</v>
      </c>
      <c r="D41" s="45">
        <f>SUM(D42:D46)</f>
        <v>5</v>
      </c>
      <c r="E41" s="45">
        <f>SUM(E42:E46)</f>
        <v>8</v>
      </c>
      <c r="F41" s="45">
        <f t="shared" ref="F41:H41" si="12">SUM(F42:F46)</f>
        <v>14</v>
      </c>
      <c r="G41" s="45">
        <f t="shared" si="12"/>
        <v>8</v>
      </c>
      <c r="H41" s="45">
        <f t="shared" si="12"/>
        <v>6</v>
      </c>
      <c r="I41" s="45"/>
      <c r="J41" s="45"/>
      <c r="K41" s="45">
        <f t="shared" ref="K41:R41" si="13">SUM(K42:K46)</f>
        <v>0</v>
      </c>
      <c r="L41" s="45">
        <f t="shared" si="13"/>
        <v>0</v>
      </c>
      <c r="M41" s="45">
        <f t="shared" si="13"/>
        <v>1</v>
      </c>
      <c r="N41" s="45">
        <f t="shared" si="13"/>
        <v>1</v>
      </c>
      <c r="O41" s="45">
        <f t="shared" si="13"/>
        <v>0</v>
      </c>
      <c r="P41" s="45">
        <f t="shared" si="13"/>
        <v>0</v>
      </c>
      <c r="Q41" s="45">
        <f t="shared" si="13"/>
        <v>2</v>
      </c>
      <c r="R41" s="45">
        <f t="shared" si="13"/>
        <v>1</v>
      </c>
      <c r="S41" s="49" t="s">
        <v>12</v>
      </c>
      <c r="T41" s="49" t="s">
        <v>12</v>
      </c>
      <c r="U41" s="49" t="s">
        <v>12</v>
      </c>
      <c r="V41" s="49" t="s">
        <v>12</v>
      </c>
      <c r="W41" s="45"/>
      <c r="X41" s="44"/>
      <c r="Y41" s="22"/>
      <c r="Z41" s="22"/>
      <c r="AA41" s="22"/>
      <c r="AB41" s="22"/>
    </row>
    <row r="42" spans="1:30" s="5" customFormat="1" ht="75">
      <c r="A42" s="49">
        <v>30</v>
      </c>
      <c r="B42" s="51" t="s">
        <v>47</v>
      </c>
      <c r="C42" s="49">
        <f t="shared" si="3"/>
        <v>2</v>
      </c>
      <c r="D42" s="49"/>
      <c r="E42" s="49">
        <f>1+1</f>
        <v>2</v>
      </c>
      <c r="F42" s="80">
        <f t="shared" si="4"/>
        <v>3</v>
      </c>
      <c r="G42" s="49">
        <v>3</v>
      </c>
      <c r="H42" s="49">
        <v>0</v>
      </c>
      <c r="I42" s="49">
        <v>0</v>
      </c>
      <c r="J42" s="49" t="s">
        <v>22</v>
      </c>
      <c r="K42" s="49"/>
      <c r="L42" s="49"/>
      <c r="M42" s="49"/>
      <c r="N42" s="49"/>
      <c r="O42" s="49"/>
      <c r="P42" s="49"/>
      <c r="Q42" s="49"/>
      <c r="R42" s="49">
        <v>1</v>
      </c>
      <c r="S42" s="49" t="s">
        <v>12</v>
      </c>
      <c r="T42" s="49" t="s">
        <v>12</v>
      </c>
      <c r="U42" s="49" t="s">
        <v>12</v>
      </c>
      <c r="V42" s="49" t="s">
        <v>12</v>
      </c>
      <c r="W42" s="49" t="s">
        <v>141</v>
      </c>
      <c r="X42" s="44" t="s">
        <v>186</v>
      </c>
      <c r="Y42" s="10"/>
      <c r="Z42" s="10"/>
      <c r="AA42" s="10"/>
      <c r="AB42" s="10"/>
      <c r="AD42" s="7"/>
    </row>
    <row r="43" spans="1:30" ht="60">
      <c r="A43" s="49">
        <v>31</v>
      </c>
      <c r="B43" s="51" t="s">
        <v>48</v>
      </c>
      <c r="C43" s="49">
        <f t="shared" si="3"/>
        <v>2</v>
      </c>
      <c r="D43" s="49"/>
      <c r="E43" s="49">
        <f>1+1</f>
        <v>2</v>
      </c>
      <c r="F43" s="80">
        <f t="shared" si="4"/>
        <v>2</v>
      </c>
      <c r="G43" s="49">
        <v>0</v>
      </c>
      <c r="H43" s="49">
        <v>2</v>
      </c>
      <c r="I43" s="49">
        <v>0</v>
      </c>
      <c r="J43" s="49" t="s">
        <v>22</v>
      </c>
      <c r="K43" s="49"/>
      <c r="L43" s="49"/>
      <c r="M43" s="49"/>
      <c r="N43" s="49">
        <v>1</v>
      </c>
      <c r="O43" s="49"/>
      <c r="P43" s="49"/>
      <c r="Q43" s="49"/>
      <c r="R43" s="49"/>
      <c r="S43" s="49" t="s">
        <v>12</v>
      </c>
      <c r="T43" s="49" t="s">
        <v>12</v>
      </c>
      <c r="U43" s="49" t="s">
        <v>12</v>
      </c>
      <c r="V43" s="49" t="s">
        <v>12</v>
      </c>
      <c r="W43" s="49" t="s">
        <v>130</v>
      </c>
      <c r="X43" s="44" t="s">
        <v>187</v>
      </c>
      <c r="Y43" s="10"/>
      <c r="Z43" s="10"/>
      <c r="AA43" s="10"/>
      <c r="AB43" s="10"/>
    </row>
    <row r="44" spans="1:30" s="5" customFormat="1" ht="75">
      <c r="A44" s="49">
        <v>32</v>
      </c>
      <c r="B44" s="51" t="s">
        <v>49</v>
      </c>
      <c r="C44" s="49">
        <f t="shared" si="3"/>
        <v>4</v>
      </c>
      <c r="D44" s="49">
        <v>4</v>
      </c>
      <c r="E44" s="49">
        <v>0</v>
      </c>
      <c r="F44" s="80">
        <f t="shared" si="4"/>
        <v>4</v>
      </c>
      <c r="G44" s="49">
        <v>4</v>
      </c>
      <c r="H44" s="49">
        <v>0</v>
      </c>
      <c r="I44" s="52" t="s">
        <v>94</v>
      </c>
      <c r="J44" s="49" t="s">
        <v>11</v>
      </c>
      <c r="K44" s="49"/>
      <c r="L44" s="49"/>
      <c r="M44" s="49"/>
      <c r="N44" s="49"/>
      <c r="O44" s="49"/>
      <c r="P44" s="49"/>
      <c r="Q44" s="49">
        <v>1</v>
      </c>
      <c r="R44" s="49"/>
      <c r="S44" s="49" t="s">
        <v>12</v>
      </c>
      <c r="T44" s="49" t="s">
        <v>12</v>
      </c>
      <c r="U44" s="49" t="s">
        <v>12</v>
      </c>
      <c r="V44" s="49" t="s">
        <v>12</v>
      </c>
      <c r="W44" s="49" t="s">
        <v>131</v>
      </c>
      <c r="X44" s="44" t="s">
        <v>214</v>
      </c>
      <c r="Y44" s="10"/>
      <c r="Z44" s="10"/>
      <c r="AA44" s="10"/>
      <c r="AB44" s="10"/>
      <c r="AD44" s="7" t="s">
        <v>12</v>
      </c>
    </row>
    <row r="45" spans="1:30" s="2" customFormat="1" ht="45">
      <c r="A45" s="49">
        <v>33</v>
      </c>
      <c r="B45" s="51" t="s">
        <v>50</v>
      </c>
      <c r="C45" s="49">
        <f t="shared" si="3"/>
        <v>3</v>
      </c>
      <c r="D45" s="49">
        <v>0</v>
      </c>
      <c r="E45" s="49">
        <f>1+1+1</f>
        <v>3</v>
      </c>
      <c r="F45" s="80">
        <f t="shared" si="4"/>
        <v>3</v>
      </c>
      <c r="G45" s="49">
        <v>0</v>
      </c>
      <c r="H45" s="49">
        <v>3</v>
      </c>
      <c r="I45" s="49">
        <v>0</v>
      </c>
      <c r="J45" s="49" t="s">
        <v>54</v>
      </c>
      <c r="K45" s="49"/>
      <c r="L45" s="49"/>
      <c r="M45" s="49">
        <v>1</v>
      </c>
      <c r="N45" s="49"/>
      <c r="O45" s="49"/>
      <c r="P45" s="49"/>
      <c r="Q45" s="49"/>
      <c r="R45" s="49"/>
      <c r="S45" s="49" t="s">
        <v>12</v>
      </c>
      <c r="T45" s="49" t="s">
        <v>12</v>
      </c>
      <c r="U45" s="49" t="s">
        <v>12</v>
      </c>
      <c r="V45" s="49" t="s">
        <v>12</v>
      </c>
      <c r="W45" s="49" t="s">
        <v>142</v>
      </c>
      <c r="X45" s="44"/>
      <c r="Y45" s="10"/>
      <c r="Z45" s="10"/>
      <c r="AA45" s="10"/>
      <c r="AB45" s="10"/>
      <c r="AD45" s="6"/>
    </row>
    <row r="46" spans="1:30" s="28" customFormat="1" ht="60">
      <c r="A46" s="49">
        <v>34</v>
      </c>
      <c r="B46" s="51" t="s">
        <v>51</v>
      </c>
      <c r="C46" s="49">
        <f t="shared" ref="C46" si="14">D46+E46</f>
        <v>2</v>
      </c>
      <c r="D46" s="49">
        <v>1</v>
      </c>
      <c r="E46" s="49">
        <v>1</v>
      </c>
      <c r="F46" s="80">
        <f t="shared" si="4"/>
        <v>2</v>
      </c>
      <c r="G46" s="49">
        <v>1</v>
      </c>
      <c r="H46" s="49">
        <v>1</v>
      </c>
      <c r="I46" s="52" t="s">
        <v>94</v>
      </c>
      <c r="J46" s="49" t="s">
        <v>59</v>
      </c>
      <c r="K46" s="49"/>
      <c r="L46" s="49"/>
      <c r="M46" s="49"/>
      <c r="N46" s="49"/>
      <c r="O46" s="49"/>
      <c r="P46" s="49"/>
      <c r="Q46" s="49">
        <v>1</v>
      </c>
      <c r="R46" s="49"/>
      <c r="S46" s="49" t="s">
        <v>12</v>
      </c>
      <c r="T46" s="49" t="s">
        <v>12</v>
      </c>
      <c r="U46" s="49" t="s">
        <v>12</v>
      </c>
      <c r="V46" s="49" t="s">
        <v>12</v>
      </c>
      <c r="W46" s="49" t="s">
        <v>143</v>
      </c>
      <c r="X46" s="44" t="s">
        <v>215</v>
      </c>
      <c r="Y46" s="35"/>
      <c r="Z46" s="35"/>
      <c r="AA46" s="35"/>
      <c r="AB46" s="35"/>
      <c r="AD46" s="27" t="s">
        <v>12</v>
      </c>
    </row>
    <row r="47" spans="1:30" ht="25.5" customHeight="1">
      <c r="A47" s="42"/>
      <c r="B47" s="43" t="s">
        <v>110</v>
      </c>
      <c r="C47" s="42"/>
      <c r="D47" s="42"/>
      <c r="E47" s="42"/>
      <c r="F47" s="56"/>
      <c r="G47" s="44"/>
      <c r="H47" s="44"/>
      <c r="I47" s="43"/>
      <c r="J47" s="42"/>
      <c r="K47" s="42"/>
      <c r="L47" s="42"/>
      <c r="M47" s="42"/>
      <c r="N47" s="42"/>
      <c r="O47" s="42"/>
      <c r="P47" s="42"/>
      <c r="Q47" s="42"/>
      <c r="R47" s="42"/>
      <c r="S47" s="42"/>
      <c r="T47" s="42"/>
      <c r="U47" s="42"/>
      <c r="V47" s="42"/>
      <c r="W47" s="42"/>
      <c r="X47" s="42"/>
    </row>
    <row r="48" spans="1:30">
      <c r="F48" s="22"/>
      <c r="G48" s="10"/>
      <c r="H48" s="10"/>
    </row>
    <row r="53" spans="2:9">
      <c r="B53" s="7"/>
      <c r="I53" s="23"/>
    </row>
  </sheetData>
  <mergeCells count="14">
    <mergeCell ref="A6:B6"/>
    <mergeCell ref="A5:B5"/>
    <mergeCell ref="I3:I5"/>
    <mergeCell ref="C3:E3"/>
    <mergeCell ref="F4:H4"/>
    <mergeCell ref="F3:H3"/>
    <mergeCell ref="A3:A4"/>
    <mergeCell ref="B3:B4"/>
    <mergeCell ref="C4:E4"/>
    <mergeCell ref="W3:W5"/>
    <mergeCell ref="S3:T5"/>
    <mergeCell ref="U3:V5"/>
    <mergeCell ref="I1:V1"/>
    <mergeCell ref="A2:V2"/>
  </mergeCells>
  <pageMargins left="0.2" right="0.2" top="0.25" bottom="0.25" header="0.3" footer="0.3"/>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F6007-AE40-4C80-A00D-98B34D4D7781}">
  <dimension ref="A1:AA218"/>
  <sheetViews>
    <sheetView topLeftCell="A41" workbookViewId="0">
      <selection activeCell="I43" sqref="A1:Y47"/>
    </sheetView>
  </sheetViews>
  <sheetFormatPr defaultColWidth="9.140625" defaultRowHeight="15"/>
  <cols>
    <col min="1" max="1" width="4.7109375" style="42" customWidth="1"/>
    <col min="2" max="2" width="17.5703125" style="43" customWidth="1"/>
    <col min="3" max="4" width="9.140625" style="42" customWidth="1"/>
    <col min="5" max="5" width="10" style="42" customWidth="1"/>
    <col min="6" max="8" width="9.85546875" style="42" customWidth="1"/>
    <col min="9" max="9" width="19.28515625" style="43" customWidth="1"/>
    <col min="10" max="10" width="11.85546875" style="42" hidden="1" customWidth="1"/>
    <col min="11" max="11" width="8.5703125" style="42" hidden="1" customWidth="1"/>
    <col min="12" max="12" width="11.7109375" style="42" hidden="1" customWidth="1"/>
    <col min="13" max="13" width="9.7109375" style="42" hidden="1" customWidth="1"/>
    <col min="14" max="14" width="13.5703125" style="42" hidden="1" customWidth="1"/>
    <col min="15" max="15" width="10.28515625" style="42" hidden="1" customWidth="1"/>
    <col min="16" max="16" width="12" style="42" hidden="1" customWidth="1"/>
    <col min="17" max="17" width="20.28515625" style="42" hidden="1" customWidth="1"/>
    <col min="18" max="18" width="10.5703125" style="42" hidden="1" customWidth="1"/>
    <col min="19" max="19" width="7.140625" style="42" customWidth="1"/>
    <col min="20" max="20" width="6.42578125" style="42" customWidth="1"/>
    <col min="21" max="21" width="12.7109375" style="42" customWidth="1"/>
    <col min="22" max="22" width="14.5703125" style="42" customWidth="1"/>
    <col min="23" max="23" width="10.5703125" style="44" customWidth="1"/>
    <col min="24" max="26" width="10.5703125" style="42" customWidth="1"/>
    <col min="27" max="27" width="18.140625" style="42" customWidth="1"/>
    <col min="28" max="28" width="10.140625" style="42" bestFit="1" customWidth="1"/>
    <col min="29" max="16384" width="9.140625" style="42"/>
  </cols>
  <sheetData>
    <row r="1" spans="1:27" s="38" customFormat="1" ht="15.75">
      <c r="B1" s="39"/>
      <c r="I1" s="104" t="s">
        <v>89</v>
      </c>
      <c r="J1" s="104"/>
      <c r="K1" s="104"/>
      <c r="L1" s="104"/>
      <c r="M1" s="104"/>
      <c r="N1" s="104"/>
      <c r="O1" s="104"/>
      <c r="P1" s="104"/>
      <c r="Q1" s="104"/>
      <c r="R1" s="104"/>
      <c r="S1" s="104"/>
      <c r="T1" s="104"/>
      <c r="U1" s="104"/>
      <c r="V1" s="104"/>
      <c r="W1" s="61"/>
      <c r="X1" s="59"/>
      <c r="Y1" s="59"/>
      <c r="Z1" s="59"/>
    </row>
    <row r="2" spans="1:27" s="38" customFormat="1" ht="56.25" customHeight="1">
      <c r="A2" s="103" t="s">
        <v>176</v>
      </c>
      <c r="B2" s="103"/>
      <c r="C2" s="103"/>
      <c r="D2" s="103"/>
      <c r="E2" s="103"/>
      <c r="F2" s="103"/>
      <c r="G2" s="103"/>
      <c r="H2" s="103"/>
      <c r="I2" s="103"/>
      <c r="J2" s="103"/>
      <c r="K2" s="103"/>
      <c r="L2" s="103"/>
      <c r="M2" s="103"/>
      <c r="N2" s="103"/>
      <c r="O2" s="103"/>
      <c r="P2" s="103"/>
      <c r="Q2" s="103"/>
      <c r="R2" s="103"/>
      <c r="S2" s="103"/>
      <c r="T2" s="103"/>
      <c r="U2" s="103"/>
      <c r="V2" s="103"/>
      <c r="W2" s="41"/>
      <c r="X2" s="60"/>
      <c r="Y2" s="60"/>
      <c r="Z2" s="60"/>
    </row>
    <row r="3" spans="1:27" ht="70.5" customHeight="1">
      <c r="A3" s="98" t="s">
        <v>0</v>
      </c>
      <c r="B3" s="109" t="s">
        <v>1</v>
      </c>
      <c r="C3" s="98" t="s">
        <v>168</v>
      </c>
      <c r="D3" s="98"/>
      <c r="E3" s="98"/>
      <c r="F3" s="98" t="s">
        <v>167</v>
      </c>
      <c r="G3" s="98"/>
      <c r="H3" s="98"/>
      <c r="I3" s="98" t="s">
        <v>169</v>
      </c>
      <c r="J3" s="98" t="s">
        <v>2</v>
      </c>
      <c r="K3" s="98" t="s">
        <v>76</v>
      </c>
      <c r="L3" s="98" t="s">
        <v>81</v>
      </c>
      <c r="M3" s="98" t="s">
        <v>83</v>
      </c>
      <c r="N3" s="98" t="s">
        <v>78</v>
      </c>
      <c r="O3" s="98" t="s">
        <v>79</v>
      </c>
      <c r="P3" s="98" t="s">
        <v>77</v>
      </c>
      <c r="Q3" s="98" t="s">
        <v>80</v>
      </c>
      <c r="R3" s="98" t="s">
        <v>82</v>
      </c>
      <c r="S3" s="107" t="s">
        <v>172</v>
      </c>
      <c r="T3" s="107"/>
      <c r="U3" s="98" t="s">
        <v>171</v>
      </c>
      <c r="V3" s="98"/>
      <c r="W3" s="98" t="s">
        <v>100</v>
      </c>
      <c r="X3" s="56"/>
      <c r="Y3" s="62"/>
      <c r="Z3" s="62"/>
      <c r="AA3" s="108" t="s">
        <v>70</v>
      </c>
    </row>
    <row r="4" spans="1:27" ht="24" customHeight="1">
      <c r="A4" s="98"/>
      <c r="B4" s="109"/>
      <c r="C4" s="98" t="s">
        <v>97</v>
      </c>
      <c r="D4" s="98"/>
      <c r="E4" s="98"/>
      <c r="F4" s="98" t="s">
        <v>97</v>
      </c>
      <c r="G4" s="98"/>
      <c r="H4" s="98"/>
      <c r="I4" s="98"/>
      <c r="J4" s="98"/>
      <c r="K4" s="98"/>
      <c r="L4" s="98"/>
      <c r="M4" s="98"/>
      <c r="N4" s="98"/>
      <c r="O4" s="98"/>
      <c r="P4" s="98"/>
      <c r="Q4" s="98"/>
      <c r="R4" s="98"/>
      <c r="S4" s="107"/>
      <c r="T4" s="107"/>
      <c r="U4" s="98"/>
      <c r="V4" s="98"/>
      <c r="W4" s="98"/>
      <c r="X4" s="56"/>
      <c r="Y4" s="62"/>
      <c r="Z4" s="62"/>
      <c r="AA4" s="108"/>
    </row>
    <row r="5" spans="1:27" ht="49.5" customHeight="1">
      <c r="A5" s="98"/>
      <c r="B5" s="109"/>
      <c r="C5" s="80" t="s">
        <v>63</v>
      </c>
      <c r="D5" s="80" t="s">
        <v>108</v>
      </c>
      <c r="E5" s="80" t="s">
        <v>109</v>
      </c>
      <c r="F5" s="80" t="s">
        <v>63</v>
      </c>
      <c r="G5" s="80" t="s">
        <v>108</v>
      </c>
      <c r="H5" s="80" t="s">
        <v>109</v>
      </c>
      <c r="I5" s="98"/>
      <c r="J5" s="98"/>
      <c r="K5" s="98"/>
      <c r="L5" s="98"/>
      <c r="M5" s="98"/>
      <c r="N5" s="98"/>
      <c r="O5" s="98"/>
      <c r="P5" s="98"/>
      <c r="Q5" s="98"/>
      <c r="R5" s="98"/>
      <c r="S5" s="107"/>
      <c r="T5" s="107"/>
      <c r="U5" s="98"/>
      <c r="V5" s="98"/>
      <c r="W5" s="98"/>
      <c r="X5" s="56"/>
      <c r="Y5" s="62"/>
      <c r="Z5" s="62"/>
      <c r="AA5" s="108"/>
    </row>
    <row r="6" spans="1:27" ht="76.5" customHeight="1">
      <c r="A6" s="98" t="s">
        <v>3</v>
      </c>
      <c r="B6" s="98"/>
      <c r="C6" s="45">
        <f>C7+C17+C24+C30+C37+C41</f>
        <v>164</v>
      </c>
      <c r="D6" s="45">
        <f t="shared" ref="D6:E6" si="0">D7+D17+D24+D30+D37+D41</f>
        <v>75</v>
      </c>
      <c r="E6" s="45">
        <f t="shared" si="0"/>
        <v>89</v>
      </c>
      <c r="F6" s="45">
        <f t="shared" ref="F6:H6" si="1">F7+F17+F24+F30+F37+F41</f>
        <v>176</v>
      </c>
      <c r="G6" s="45">
        <f t="shared" si="1"/>
        <v>80</v>
      </c>
      <c r="H6" s="45">
        <f t="shared" si="1"/>
        <v>96</v>
      </c>
      <c r="I6" s="45"/>
      <c r="J6" s="45"/>
      <c r="K6" s="45" t="e">
        <f>K7+K17+K24+#REF!+K37+K41</f>
        <v>#REF!</v>
      </c>
      <c r="L6" s="45" t="e">
        <f>L7+L17+L24+#REF!+L37+L41</f>
        <v>#REF!</v>
      </c>
      <c r="M6" s="45" t="e">
        <f>M7+M17+M24+#REF!+M37+M41</f>
        <v>#REF!</v>
      </c>
      <c r="N6" s="45" t="e">
        <f>N7+N17+N24+#REF!+N37+N41</f>
        <v>#REF!</v>
      </c>
      <c r="O6" s="45" t="e">
        <f>O7+O17+O24+#REF!+O37+O41</f>
        <v>#REF!</v>
      </c>
      <c r="P6" s="45" t="e">
        <f>P7+P17+P24+#REF!+P37+P41</f>
        <v>#REF!</v>
      </c>
      <c r="Q6" s="45" t="e">
        <f>Q7+Q17+Q24+#REF!+Q37+Q41</f>
        <v>#REF!</v>
      </c>
      <c r="R6" s="45" t="e">
        <f>R7+R17+R24+#REF!+R37+R41</f>
        <v>#REF!</v>
      </c>
      <c r="S6" s="80" t="s">
        <v>103</v>
      </c>
      <c r="T6" s="81" t="s">
        <v>104</v>
      </c>
      <c r="U6" s="50" t="s">
        <v>106</v>
      </c>
      <c r="V6" s="50" t="s">
        <v>107</v>
      </c>
      <c r="W6" s="98"/>
      <c r="X6" s="56"/>
      <c r="Y6" s="56"/>
      <c r="Z6" s="56"/>
      <c r="AA6" s="42" t="e">
        <f>#REF!-I6</f>
        <v>#REF!</v>
      </c>
    </row>
    <row r="7" spans="1:27" ht="30" customHeight="1">
      <c r="A7" s="45" t="s">
        <v>5</v>
      </c>
      <c r="B7" s="50" t="s">
        <v>6</v>
      </c>
      <c r="C7" s="45">
        <f>SUM(C8:C16)</f>
        <v>30</v>
      </c>
      <c r="D7" s="45">
        <f>SUM(D8:D16)</f>
        <v>16</v>
      </c>
      <c r="E7" s="45">
        <f>SUM(E8:E16)</f>
        <v>14</v>
      </c>
      <c r="F7" s="45">
        <f t="shared" ref="F7:H7" si="2">SUM(F8:F16)</f>
        <v>36</v>
      </c>
      <c r="G7" s="45">
        <f t="shared" si="2"/>
        <v>18</v>
      </c>
      <c r="H7" s="45">
        <f t="shared" si="2"/>
        <v>18</v>
      </c>
      <c r="I7" s="50"/>
      <c r="J7" s="45"/>
      <c r="K7" s="45">
        <f t="shared" ref="K7:R7" si="3">SUM(K8:K16)</f>
        <v>0</v>
      </c>
      <c r="L7" s="45">
        <f t="shared" si="3"/>
        <v>0</v>
      </c>
      <c r="M7" s="45">
        <f t="shared" si="3"/>
        <v>0</v>
      </c>
      <c r="N7" s="45">
        <f t="shared" si="3"/>
        <v>1</v>
      </c>
      <c r="O7" s="45">
        <f t="shared" si="3"/>
        <v>1</v>
      </c>
      <c r="P7" s="45">
        <f t="shared" si="3"/>
        <v>0</v>
      </c>
      <c r="Q7" s="45">
        <f t="shared" si="3"/>
        <v>6</v>
      </c>
      <c r="R7" s="45">
        <f t="shared" si="3"/>
        <v>1</v>
      </c>
      <c r="S7" s="45"/>
      <c r="T7" s="45"/>
      <c r="U7" s="45"/>
      <c r="V7" s="45"/>
      <c r="W7" s="45"/>
      <c r="X7" s="56"/>
      <c r="Y7" s="56"/>
      <c r="Z7" s="56"/>
    </row>
    <row r="8" spans="1:27" s="76" customFormat="1" ht="42.75" customHeight="1">
      <c r="A8" s="49">
        <v>1</v>
      </c>
      <c r="B8" s="51" t="s">
        <v>7</v>
      </c>
      <c r="C8" s="49">
        <f>D8+E8</f>
        <v>4</v>
      </c>
      <c r="D8" s="49">
        <v>2</v>
      </c>
      <c r="E8" s="49">
        <v>2</v>
      </c>
      <c r="F8" s="45">
        <f>G8+H8</f>
        <v>6</v>
      </c>
      <c r="G8" s="49">
        <v>3</v>
      </c>
      <c r="H8" s="49">
        <v>3</v>
      </c>
      <c r="I8" s="52" t="s">
        <v>84</v>
      </c>
      <c r="J8" s="49" t="s">
        <v>71</v>
      </c>
      <c r="K8" s="49"/>
      <c r="L8" s="49"/>
      <c r="M8" s="49"/>
      <c r="N8" s="49"/>
      <c r="O8" s="49"/>
      <c r="P8" s="49"/>
      <c r="Q8" s="49"/>
      <c r="R8" s="49">
        <v>1</v>
      </c>
      <c r="S8" s="49">
        <v>4</v>
      </c>
      <c r="T8" s="49">
        <v>6</v>
      </c>
      <c r="U8" s="49" t="s">
        <v>12</v>
      </c>
      <c r="V8" s="49" t="s">
        <v>12</v>
      </c>
      <c r="W8" s="49" t="s">
        <v>111</v>
      </c>
      <c r="X8" s="44" t="s">
        <v>196</v>
      </c>
      <c r="Y8" s="44"/>
      <c r="Z8" s="74"/>
      <c r="AA8" s="76" t="s">
        <v>12</v>
      </c>
    </row>
    <row r="9" spans="1:27" s="75" customFormat="1" ht="90">
      <c r="A9" s="49">
        <v>2</v>
      </c>
      <c r="B9" s="51" t="s">
        <v>8</v>
      </c>
      <c r="C9" s="49">
        <f t="shared" ref="C9:C45" si="4">D9+E9</f>
        <v>3</v>
      </c>
      <c r="D9" s="49">
        <v>1</v>
      </c>
      <c r="E9" s="49">
        <v>2</v>
      </c>
      <c r="F9" s="45">
        <f t="shared" ref="F9:F46" si="5">G9+H9</f>
        <v>3</v>
      </c>
      <c r="G9" s="49">
        <v>1</v>
      </c>
      <c r="H9" s="49">
        <v>2</v>
      </c>
      <c r="I9" s="52" t="s">
        <v>84</v>
      </c>
      <c r="J9" s="79" t="s">
        <v>74</v>
      </c>
      <c r="K9" s="49"/>
      <c r="L9" s="49"/>
      <c r="M9" s="49"/>
      <c r="N9" s="49"/>
      <c r="O9" s="49"/>
      <c r="P9" s="49"/>
      <c r="Q9" s="49">
        <v>1</v>
      </c>
      <c r="R9" s="49"/>
      <c r="S9" s="49" t="s">
        <v>12</v>
      </c>
      <c r="T9" s="49" t="s">
        <v>12</v>
      </c>
      <c r="U9" s="49" t="s">
        <v>12</v>
      </c>
      <c r="V9" s="49" t="s">
        <v>12</v>
      </c>
      <c r="W9" s="49"/>
      <c r="X9" s="44" t="s">
        <v>183</v>
      </c>
      <c r="Y9" s="44"/>
      <c r="Z9" s="74"/>
      <c r="AA9" s="75" t="s">
        <v>12</v>
      </c>
    </row>
    <row r="10" spans="1:27" s="75" customFormat="1" ht="75">
      <c r="A10" s="49">
        <v>3</v>
      </c>
      <c r="B10" s="51" t="s">
        <v>9</v>
      </c>
      <c r="C10" s="49">
        <f t="shared" si="4"/>
        <v>2</v>
      </c>
      <c r="D10" s="49">
        <v>1</v>
      </c>
      <c r="E10" s="49">
        <v>1</v>
      </c>
      <c r="F10" s="45">
        <f t="shared" si="5"/>
        <v>2</v>
      </c>
      <c r="G10" s="49">
        <v>1</v>
      </c>
      <c r="H10" s="49">
        <v>1</v>
      </c>
      <c r="I10" s="52" t="s">
        <v>84</v>
      </c>
      <c r="J10" s="49" t="s">
        <v>55</v>
      </c>
      <c r="K10" s="49"/>
      <c r="L10" s="49"/>
      <c r="M10" s="49"/>
      <c r="N10" s="49"/>
      <c r="O10" s="49"/>
      <c r="P10" s="49"/>
      <c r="Q10" s="49">
        <v>1</v>
      </c>
      <c r="R10" s="49"/>
      <c r="S10" s="49" t="s">
        <v>12</v>
      </c>
      <c r="T10" s="49" t="s">
        <v>12</v>
      </c>
      <c r="U10" s="49" t="s">
        <v>12</v>
      </c>
      <c r="V10" s="49" t="s">
        <v>12</v>
      </c>
      <c r="W10" s="49"/>
      <c r="X10" s="44" t="s">
        <v>184</v>
      </c>
      <c r="Y10" s="44"/>
      <c r="Z10" s="74"/>
      <c r="AA10" s="75" t="s">
        <v>12</v>
      </c>
    </row>
    <row r="11" spans="1:27" s="55" customFormat="1" ht="90">
      <c r="A11" s="49">
        <v>4</v>
      </c>
      <c r="B11" s="51" t="s">
        <v>10</v>
      </c>
      <c r="C11" s="49">
        <f t="shared" si="4"/>
        <v>4</v>
      </c>
      <c r="D11" s="49">
        <f>1+1</f>
        <v>2</v>
      </c>
      <c r="E11" s="49">
        <v>2</v>
      </c>
      <c r="F11" s="45">
        <f t="shared" si="5"/>
        <v>7</v>
      </c>
      <c r="G11" s="49">
        <v>2</v>
      </c>
      <c r="H11" s="49">
        <v>5</v>
      </c>
      <c r="I11" s="52" t="s">
        <v>84</v>
      </c>
      <c r="J11" s="49" t="s">
        <v>52</v>
      </c>
      <c r="K11" s="49"/>
      <c r="L11" s="49"/>
      <c r="M11" s="49"/>
      <c r="N11" s="49"/>
      <c r="O11" s="49"/>
      <c r="P11" s="49"/>
      <c r="Q11" s="49">
        <v>1</v>
      </c>
      <c r="R11" s="49"/>
      <c r="S11" s="49" t="s">
        <v>12</v>
      </c>
      <c r="T11" s="49" t="s">
        <v>12</v>
      </c>
      <c r="U11" s="49" t="s">
        <v>12</v>
      </c>
      <c r="V11" s="49" t="s">
        <v>12</v>
      </c>
      <c r="W11" s="49" t="s">
        <v>112</v>
      </c>
      <c r="X11" s="44" t="s">
        <v>197</v>
      </c>
      <c r="Y11" s="44"/>
      <c r="Z11" s="44"/>
    </row>
    <row r="12" spans="1:27" s="55" customFormat="1" ht="30">
      <c r="A12" s="49">
        <v>5</v>
      </c>
      <c r="B12" s="51" t="s">
        <v>13</v>
      </c>
      <c r="C12" s="49">
        <f t="shared" si="4"/>
        <v>4</v>
      </c>
      <c r="D12" s="49">
        <f>1+1</f>
        <v>2</v>
      </c>
      <c r="E12" s="49">
        <f>1+1</f>
        <v>2</v>
      </c>
      <c r="F12" s="45">
        <f t="shared" si="5"/>
        <v>4</v>
      </c>
      <c r="G12" s="49">
        <v>2</v>
      </c>
      <c r="H12" s="49">
        <v>2</v>
      </c>
      <c r="I12" s="52" t="s">
        <v>84</v>
      </c>
      <c r="J12" s="49" t="s">
        <v>54</v>
      </c>
      <c r="K12" s="49"/>
      <c r="L12" s="49"/>
      <c r="M12" s="49"/>
      <c r="N12" s="49"/>
      <c r="O12" s="49"/>
      <c r="P12" s="49"/>
      <c r="Q12" s="49">
        <v>1</v>
      </c>
      <c r="R12" s="49"/>
      <c r="S12" s="49" t="s">
        <v>12</v>
      </c>
      <c r="T12" s="49" t="s">
        <v>12</v>
      </c>
      <c r="U12" s="49" t="s">
        <v>12</v>
      </c>
      <c r="V12" s="49" t="s">
        <v>12</v>
      </c>
      <c r="W12" s="49" t="s">
        <v>114</v>
      </c>
      <c r="X12" s="44"/>
      <c r="Y12" s="44"/>
      <c r="Z12" s="44"/>
    </row>
    <row r="13" spans="1:27" s="77" customFormat="1" ht="60">
      <c r="A13" s="49">
        <v>6</v>
      </c>
      <c r="B13" s="51" t="s">
        <v>14</v>
      </c>
      <c r="C13" s="49">
        <f t="shared" si="4"/>
        <v>7</v>
      </c>
      <c r="D13" s="49">
        <f>1+1+2</f>
        <v>4</v>
      </c>
      <c r="E13" s="49">
        <f>1+1+1</f>
        <v>3</v>
      </c>
      <c r="F13" s="45">
        <f t="shared" si="5"/>
        <v>6</v>
      </c>
      <c r="G13" s="49">
        <v>3</v>
      </c>
      <c r="H13" s="49">
        <v>3</v>
      </c>
      <c r="I13" s="52" t="s">
        <v>84</v>
      </c>
      <c r="J13" s="49" t="s">
        <v>11</v>
      </c>
      <c r="K13" s="49"/>
      <c r="L13" s="49"/>
      <c r="M13" s="49"/>
      <c r="N13" s="49">
        <v>1</v>
      </c>
      <c r="O13" s="49"/>
      <c r="P13" s="49"/>
      <c r="Q13" s="49"/>
      <c r="R13" s="49"/>
      <c r="S13" s="49" t="s">
        <v>12</v>
      </c>
      <c r="T13" s="49" t="s">
        <v>12</v>
      </c>
      <c r="U13" s="49" t="s">
        <v>12</v>
      </c>
      <c r="V13" s="49" t="s">
        <v>12</v>
      </c>
      <c r="W13" s="49" t="s">
        <v>115</v>
      </c>
      <c r="X13" s="44" t="s">
        <v>198</v>
      </c>
      <c r="Y13" s="44"/>
      <c r="Z13" s="74"/>
      <c r="AA13" s="77" t="s">
        <v>12</v>
      </c>
    </row>
    <row r="14" spans="1:27" s="75" customFormat="1" ht="75">
      <c r="A14" s="49">
        <v>7</v>
      </c>
      <c r="B14" s="51" t="s">
        <v>15</v>
      </c>
      <c r="C14" s="49">
        <f t="shared" si="4"/>
        <v>2</v>
      </c>
      <c r="D14" s="49">
        <v>1</v>
      </c>
      <c r="E14" s="49">
        <v>1</v>
      </c>
      <c r="F14" s="45">
        <f t="shared" si="5"/>
        <v>2</v>
      </c>
      <c r="G14" s="49">
        <v>1</v>
      </c>
      <c r="H14" s="49">
        <v>1</v>
      </c>
      <c r="I14" s="52" t="s">
        <v>84</v>
      </c>
      <c r="J14" s="49" t="s">
        <v>11</v>
      </c>
      <c r="K14" s="49"/>
      <c r="L14" s="49"/>
      <c r="M14" s="49"/>
      <c r="N14" s="49"/>
      <c r="O14" s="49"/>
      <c r="P14" s="49"/>
      <c r="Q14" s="49">
        <v>1</v>
      </c>
      <c r="R14" s="49"/>
      <c r="S14" s="49" t="s">
        <v>12</v>
      </c>
      <c r="T14" s="49" t="s">
        <v>12</v>
      </c>
      <c r="U14" s="49" t="s">
        <v>12</v>
      </c>
      <c r="V14" s="49" t="s">
        <v>12</v>
      </c>
      <c r="W14" s="49"/>
      <c r="X14" s="44" t="s">
        <v>193</v>
      </c>
      <c r="Y14" s="44"/>
      <c r="Z14" s="74"/>
      <c r="AA14" s="75" t="s">
        <v>12</v>
      </c>
    </row>
    <row r="15" spans="1:27" s="54" customFormat="1" ht="60">
      <c r="A15" s="49">
        <v>8</v>
      </c>
      <c r="B15" s="51" t="s">
        <v>16</v>
      </c>
      <c r="C15" s="49">
        <f t="shared" si="4"/>
        <v>2</v>
      </c>
      <c r="D15" s="49">
        <v>2</v>
      </c>
      <c r="E15" s="49">
        <v>0</v>
      </c>
      <c r="F15" s="45">
        <f t="shared" si="5"/>
        <v>2</v>
      </c>
      <c r="G15" s="49">
        <v>2</v>
      </c>
      <c r="H15" s="49">
        <v>0</v>
      </c>
      <c r="I15" s="52" t="s">
        <v>84</v>
      </c>
      <c r="J15" s="49" t="s">
        <v>11</v>
      </c>
      <c r="K15" s="49"/>
      <c r="L15" s="49"/>
      <c r="M15" s="49"/>
      <c r="N15" s="49"/>
      <c r="O15" s="49">
        <v>1</v>
      </c>
      <c r="P15" s="49"/>
      <c r="Q15" s="49"/>
      <c r="R15" s="49"/>
      <c r="S15" s="49" t="s">
        <v>12</v>
      </c>
      <c r="T15" s="49" t="s">
        <v>12</v>
      </c>
      <c r="U15" s="49" t="s">
        <v>12</v>
      </c>
      <c r="V15" s="49" t="s">
        <v>12</v>
      </c>
      <c r="W15" s="49"/>
      <c r="X15" s="44" t="s">
        <v>199</v>
      </c>
      <c r="Y15" s="44"/>
      <c r="Z15" s="44"/>
    </row>
    <row r="16" spans="1:27" s="75" customFormat="1" ht="60">
      <c r="A16" s="49">
        <v>9</v>
      </c>
      <c r="B16" s="51" t="s">
        <v>17</v>
      </c>
      <c r="C16" s="49">
        <f t="shared" si="4"/>
        <v>2</v>
      </c>
      <c r="D16" s="49">
        <v>1</v>
      </c>
      <c r="E16" s="49">
        <v>1</v>
      </c>
      <c r="F16" s="45">
        <f t="shared" si="5"/>
        <v>4</v>
      </c>
      <c r="G16" s="49">
        <v>3</v>
      </c>
      <c r="H16" s="49">
        <v>1</v>
      </c>
      <c r="I16" s="52" t="s">
        <v>84</v>
      </c>
      <c r="J16" s="49" t="s">
        <v>11</v>
      </c>
      <c r="K16" s="49"/>
      <c r="L16" s="49"/>
      <c r="M16" s="49"/>
      <c r="N16" s="49"/>
      <c r="O16" s="49"/>
      <c r="P16" s="49"/>
      <c r="Q16" s="49">
        <v>1</v>
      </c>
      <c r="R16" s="49"/>
      <c r="S16" s="49" t="s">
        <v>12</v>
      </c>
      <c r="T16" s="49" t="s">
        <v>12</v>
      </c>
      <c r="U16" s="49" t="s">
        <v>12</v>
      </c>
      <c r="V16" s="49" t="s">
        <v>12</v>
      </c>
      <c r="W16" s="49"/>
      <c r="X16" s="44" t="s">
        <v>200</v>
      </c>
      <c r="Y16" s="44"/>
      <c r="Z16" s="74"/>
      <c r="AA16" s="75" t="s">
        <v>12</v>
      </c>
    </row>
    <row r="17" spans="1:27" ht="28.5">
      <c r="A17" s="45" t="s">
        <v>18</v>
      </c>
      <c r="B17" s="50" t="s">
        <v>19</v>
      </c>
      <c r="C17" s="45">
        <f t="shared" si="4"/>
        <v>35</v>
      </c>
      <c r="D17" s="45">
        <f>SUM(D18:D23)</f>
        <v>16</v>
      </c>
      <c r="E17" s="45">
        <f>SUM(E18:E23)</f>
        <v>19</v>
      </c>
      <c r="F17" s="45">
        <f t="shared" ref="F17:H17" si="6">SUM(F18:F23)</f>
        <v>34</v>
      </c>
      <c r="G17" s="45">
        <f t="shared" si="6"/>
        <v>17</v>
      </c>
      <c r="H17" s="45">
        <f t="shared" si="6"/>
        <v>17</v>
      </c>
      <c r="I17" s="52"/>
      <c r="J17" s="45"/>
      <c r="K17" s="45">
        <f t="shared" ref="K17:R17" si="7">SUM(K18:K23)</f>
        <v>0</v>
      </c>
      <c r="L17" s="45">
        <f t="shared" si="7"/>
        <v>0</v>
      </c>
      <c r="M17" s="45">
        <f t="shared" si="7"/>
        <v>0</v>
      </c>
      <c r="N17" s="45">
        <f t="shared" si="7"/>
        <v>2</v>
      </c>
      <c r="O17" s="45">
        <f t="shared" si="7"/>
        <v>0</v>
      </c>
      <c r="P17" s="45">
        <f t="shared" si="7"/>
        <v>0</v>
      </c>
      <c r="Q17" s="45">
        <f t="shared" si="7"/>
        <v>4</v>
      </c>
      <c r="R17" s="45">
        <f t="shared" si="7"/>
        <v>0</v>
      </c>
      <c r="S17" s="49" t="s">
        <v>12</v>
      </c>
      <c r="T17" s="49" t="s">
        <v>12</v>
      </c>
      <c r="U17" s="49" t="s">
        <v>12</v>
      </c>
      <c r="V17" s="49" t="s">
        <v>12</v>
      </c>
      <c r="W17" s="49"/>
      <c r="X17" s="44"/>
      <c r="Y17" s="56"/>
      <c r="Z17" s="56"/>
    </row>
    <row r="18" spans="1:27" s="55" customFormat="1" ht="90">
      <c r="A18" s="49">
        <v>10</v>
      </c>
      <c r="B18" s="51" t="s">
        <v>20</v>
      </c>
      <c r="C18" s="49">
        <f t="shared" si="4"/>
        <v>5</v>
      </c>
      <c r="D18" s="49">
        <f>2+1</f>
        <v>3</v>
      </c>
      <c r="E18" s="49">
        <f>1+1</f>
        <v>2</v>
      </c>
      <c r="F18" s="45">
        <f t="shared" si="5"/>
        <v>6</v>
      </c>
      <c r="G18" s="49">
        <v>3</v>
      </c>
      <c r="H18" s="49">
        <v>3</v>
      </c>
      <c r="I18" s="52" t="s">
        <v>84</v>
      </c>
      <c r="J18" s="49" t="s">
        <v>22</v>
      </c>
      <c r="K18" s="49"/>
      <c r="L18" s="49"/>
      <c r="M18" s="49"/>
      <c r="N18" s="49"/>
      <c r="O18" s="49"/>
      <c r="P18" s="49"/>
      <c r="Q18" s="49">
        <v>1</v>
      </c>
      <c r="R18" s="49"/>
      <c r="S18" s="49" t="s">
        <v>12</v>
      </c>
      <c r="T18" s="49" t="s">
        <v>12</v>
      </c>
      <c r="U18" s="49" t="s">
        <v>12</v>
      </c>
      <c r="V18" s="49" t="s">
        <v>12</v>
      </c>
      <c r="W18" s="49" t="s">
        <v>113</v>
      </c>
      <c r="X18" s="44" t="s">
        <v>201</v>
      </c>
      <c r="Y18" s="44"/>
      <c r="Z18" s="44"/>
    </row>
    <row r="19" spans="1:27" s="77" customFormat="1" ht="75">
      <c r="A19" s="49">
        <v>11</v>
      </c>
      <c r="B19" s="51" t="s">
        <v>21</v>
      </c>
      <c r="C19" s="49">
        <f t="shared" si="4"/>
        <v>11</v>
      </c>
      <c r="D19" s="49">
        <v>4</v>
      </c>
      <c r="E19" s="49">
        <v>7</v>
      </c>
      <c r="F19" s="45">
        <f t="shared" si="5"/>
        <v>11</v>
      </c>
      <c r="G19" s="49">
        <v>4</v>
      </c>
      <c r="H19" s="49">
        <v>7</v>
      </c>
      <c r="I19" s="52" t="s">
        <v>84</v>
      </c>
      <c r="J19" s="49" t="s">
        <v>11</v>
      </c>
      <c r="K19" s="49"/>
      <c r="L19" s="49"/>
      <c r="M19" s="49"/>
      <c r="N19" s="49">
        <v>1</v>
      </c>
      <c r="O19" s="49"/>
      <c r="P19" s="49"/>
      <c r="Q19" s="49"/>
      <c r="R19" s="49"/>
      <c r="S19" s="49" t="s">
        <v>12</v>
      </c>
      <c r="T19" s="49" t="s">
        <v>12</v>
      </c>
      <c r="U19" s="49" t="s">
        <v>12</v>
      </c>
      <c r="V19" s="49" t="s">
        <v>12</v>
      </c>
      <c r="W19" s="49"/>
      <c r="X19" s="44" t="s">
        <v>202</v>
      </c>
      <c r="Y19" s="44"/>
      <c r="Z19" s="74"/>
      <c r="AA19" s="77" t="s">
        <v>101</v>
      </c>
    </row>
    <row r="20" spans="1:27" s="77" customFormat="1" ht="60">
      <c r="A20" s="49">
        <v>12</v>
      </c>
      <c r="B20" s="51" t="s">
        <v>23</v>
      </c>
      <c r="C20" s="49">
        <f t="shared" si="4"/>
        <v>8</v>
      </c>
      <c r="D20" s="49">
        <v>4</v>
      </c>
      <c r="E20" s="49">
        <v>4</v>
      </c>
      <c r="F20" s="45">
        <f t="shared" si="5"/>
        <v>8</v>
      </c>
      <c r="G20" s="49">
        <v>4</v>
      </c>
      <c r="H20" s="49">
        <v>4</v>
      </c>
      <c r="I20" s="52" t="s">
        <v>84</v>
      </c>
      <c r="J20" s="49" t="s">
        <v>66</v>
      </c>
      <c r="K20" s="49"/>
      <c r="L20" s="49"/>
      <c r="M20" s="49"/>
      <c r="N20" s="49">
        <v>1</v>
      </c>
      <c r="O20" s="49"/>
      <c r="P20" s="49"/>
      <c r="Q20" s="49"/>
      <c r="R20" s="49"/>
      <c r="S20" s="49" t="s">
        <v>12</v>
      </c>
      <c r="T20" s="49" t="s">
        <v>12</v>
      </c>
      <c r="U20" s="49" t="s">
        <v>12</v>
      </c>
      <c r="V20" s="49" t="s">
        <v>12</v>
      </c>
      <c r="W20" s="49" t="s">
        <v>116</v>
      </c>
      <c r="X20" s="44" t="s">
        <v>203</v>
      </c>
      <c r="Y20" s="44"/>
      <c r="Z20" s="74"/>
      <c r="AA20" s="77" t="s">
        <v>101</v>
      </c>
    </row>
    <row r="21" spans="1:27" s="75" customFormat="1" ht="90">
      <c r="A21" s="49">
        <v>13</v>
      </c>
      <c r="B21" s="51" t="s">
        <v>24</v>
      </c>
      <c r="C21" s="49">
        <f t="shared" si="4"/>
        <v>1</v>
      </c>
      <c r="D21" s="49">
        <v>0</v>
      </c>
      <c r="E21" s="49">
        <v>1</v>
      </c>
      <c r="F21" s="45">
        <f t="shared" si="5"/>
        <v>1</v>
      </c>
      <c r="G21" s="49">
        <v>1</v>
      </c>
      <c r="H21" s="49">
        <v>0</v>
      </c>
      <c r="I21" s="52" t="s">
        <v>84</v>
      </c>
      <c r="J21" s="49" t="s">
        <v>52</v>
      </c>
      <c r="K21" s="49"/>
      <c r="L21" s="49"/>
      <c r="M21" s="49"/>
      <c r="N21" s="49"/>
      <c r="O21" s="49"/>
      <c r="P21" s="49"/>
      <c r="Q21" s="49">
        <v>1</v>
      </c>
      <c r="R21" s="49"/>
      <c r="S21" s="49" t="s">
        <v>12</v>
      </c>
      <c r="T21" s="49" t="s">
        <v>12</v>
      </c>
      <c r="U21" s="49" t="s">
        <v>12</v>
      </c>
      <c r="V21" s="49" t="s">
        <v>12</v>
      </c>
      <c r="W21" s="49"/>
      <c r="X21" s="44" t="s">
        <v>188</v>
      </c>
      <c r="Y21" s="44"/>
      <c r="Z21" s="74"/>
    </row>
    <row r="22" spans="1:27" s="75" customFormat="1" ht="75">
      <c r="A22" s="49">
        <v>14</v>
      </c>
      <c r="B22" s="51" t="s">
        <v>26</v>
      </c>
      <c r="C22" s="49">
        <f t="shared" si="4"/>
        <v>6</v>
      </c>
      <c r="D22" s="49">
        <f>1+1+1</f>
        <v>3</v>
      </c>
      <c r="E22" s="49">
        <f>1+1+1</f>
        <v>3</v>
      </c>
      <c r="F22" s="45">
        <f t="shared" si="5"/>
        <v>6</v>
      </c>
      <c r="G22" s="49">
        <v>3</v>
      </c>
      <c r="H22" s="49">
        <v>3</v>
      </c>
      <c r="I22" s="52" t="s">
        <v>84</v>
      </c>
      <c r="J22" s="49" t="s">
        <v>72</v>
      </c>
      <c r="K22" s="49"/>
      <c r="L22" s="49"/>
      <c r="M22" s="49"/>
      <c r="N22" s="49"/>
      <c r="O22" s="49"/>
      <c r="P22" s="49"/>
      <c r="Q22" s="49">
        <v>1</v>
      </c>
      <c r="R22" s="49"/>
      <c r="S22" s="49" t="s">
        <v>12</v>
      </c>
      <c r="T22" s="49" t="s">
        <v>12</v>
      </c>
      <c r="U22" s="49" t="s">
        <v>12</v>
      </c>
      <c r="V22" s="49" t="s">
        <v>12</v>
      </c>
      <c r="W22" s="49" t="s">
        <v>118</v>
      </c>
      <c r="X22" s="44" t="s">
        <v>204</v>
      </c>
      <c r="Y22" s="44"/>
      <c r="Z22" s="74"/>
      <c r="AA22" s="75" t="s">
        <v>12</v>
      </c>
    </row>
    <row r="23" spans="1:27" ht="60">
      <c r="A23" s="49">
        <v>15</v>
      </c>
      <c r="B23" s="51" t="s">
        <v>25</v>
      </c>
      <c r="C23" s="49">
        <f t="shared" si="4"/>
        <v>4</v>
      </c>
      <c r="D23" s="49">
        <f>1+1</f>
        <v>2</v>
      </c>
      <c r="E23" s="49">
        <f>1+1</f>
        <v>2</v>
      </c>
      <c r="F23" s="45">
        <f t="shared" si="5"/>
        <v>2</v>
      </c>
      <c r="G23" s="45">
        <v>2</v>
      </c>
      <c r="H23" s="45"/>
      <c r="I23" s="52" t="s">
        <v>84</v>
      </c>
      <c r="J23" s="49" t="s">
        <v>65</v>
      </c>
      <c r="K23" s="49"/>
      <c r="L23" s="49"/>
      <c r="M23" s="49"/>
      <c r="N23" s="49"/>
      <c r="O23" s="49"/>
      <c r="P23" s="49"/>
      <c r="Q23" s="49">
        <v>1</v>
      </c>
      <c r="R23" s="49"/>
      <c r="S23" s="49" t="s">
        <v>12</v>
      </c>
      <c r="T23" s="49" t="s">
        <v>12</v>
      </c>
      <c r="U23" s="49" t="s">
        <v>12</v>
      </c>
      <c r="V23" s="49" t="s">
        <v>12</v>
      </c>
      <c r="W23" s="49" t="s">
        <v>117</v>
      </c>
      <c r="X23" s="44" t="s">
        <v>185</v>
      </c>
      <c r="Y23" s="44"/>
      <c r="Z23" s="44"/>
    </row>
    <row r="24" spans="1:27" ht="42.75">
      <c r="A24" s="45" t="s">
        <v>27</v>
      </c>
      <c r="B24" s="50" t="s">
        <v>158</v>
      </c>
      <c r="C24" s="45">
        <f>SUM(C25:C29)</f>
        <v>21</v>
      </c>
      <c r="D24" s="45">
        <f t="shared" ref="D24:H24" si="8">SUM(D25:D29)</f>
        <v>8</v>
      </c>
      <c r="E24" s="45">
        <f t="shared" si="8"/>
        <v>13</v>
      </c>
      <c r="F24" s="45">
        <f t="shared" si="8"/>
        <v>21</v>
      </c>
      <c r="G24" s="45">
        <f t="shared" si="8"/>
        <v>10</v>
      </c>
      <c r="H24" s="45">
        <f t="shared" si="8"/>
        <v>11</v>
      </c>
      <c r="I24" s="52"/>
      <c r="J24" s="45">
        <f t="shared" ref="J24:R24" si="9">SUM(J25:J36)</f>
        <v>0</v>
      </c>
      <c r="K24" s="45">
        <f t="shared" si="9"/>
        <v>0</v>
      </c>
      <c r="L24" s="45">
        <f t="shared" si="9"/>
        <v>0</v>
      </c>
      <c r="M24" s="45">
        <f t="shared" si="9"/>
        <v>0</v>
      </c>
      <c r="N24" s="45">
        <f t="shared" si="9"/>
        <v>1</v>
      </c>
      <c r="O24" s="45">
        <f t="shared" si="9"/>
        <v>5</v>
      </c>
      <c r="P24" s="45">
        <f t="shared" si="9"/>
        <v>0</v>
      </c>
      <c r="Q24" s="45">
        <f t="shared" si="9"/>
        <v>3</v>
      </c>
      <c r="R24" s="45">
        <f t="shared" si="9"/>
        <v>8</v>
      </c>
      <c r="S24" s="49" t="s">
        <v>12</v>
      </c>
      <c r="T24" s="49" t="s">
        <v>12</v>
      </c>
      <c r="U24" s="49" t="s">
        <v>12</v>
      </c>
      <c r="V24" s="49" t="s">
        <v>12</v>
      </c>
      <c r="W24" s="49"/>
      <c r="X24" s="44"/>
      <c r="Y24" s="56"/>
      <c r="Z24" s="56"/>
    </row>
    <row r="25" spans="1:27" s="76" customFormat="1" ht="75">
      <c r="A25" s="49">
        <v>16</v>
      </c>
      <c r="B25" s="51" t="s">
        <v>28</v>
      </c>
      <c r="C25" s="49">
        <f t="shared" si="4"/>
        <v>6</v>
      </c>
      <c r="D25" s="49">
        <v>3</v>
      </c>
      <c r="E25" s="49">
        <v>3</v>
      </c>
      <c r="F25" s="45">
        <f t="shared" si="5"/>
        <v>6</v>
      </c>
      <c r="G25" s="49">
        <v>3</v>
      </c>
      <c r="H25" s="49">
        <v>3</v>
      </c>
      <c r="I25" s="52" t="s">
        <v>84</v>
      </c>
      <c r="J25" s="49" t="s">
        <v>11</v>
      </c>
      <c r="K25" s="49"/>
      <c r="L25" s="49"/>
      <c r="M25" s="49"/>
      <c r="N25" s="49"/>
      <c r="O25" s="49">
        <v>1</v>
      </c>
      <c r="P25" s="49"/>
      <c r="Q25" s="49"/>
      <c r="R25" s="49"/>
      <c r="S25" s="49" t="s">
        <v>12</v>
      </c>
      <c r="T25" s="49" t="s">
        <v>12</v>
      </c>
      <c r="U25" s="49" t="s">
        <v>12</v>
      </c>
      <c r="V25" s="49" t="s">
        <v>12</v>
      </c>
      <c r="W25" s="49"/>
      <c r="X25" s="44" t="s">
        <v>205</v>
      </c>
      <c r="Y25" s="44"/>
      <c r="Z25" s="74"/>
    </row>
    <row r="26" spans="1:27" s="76" customFormat="1" ht="75">
      <c r="A26" s="49">
        <v>17</v>
      </c>
      <c r="B26" s="51" t="s">
        <v>29</v>
      </c>
      <c r="C26" s="49">
        <f t="shared" si="4"/>
        <v>3</v>
      </c>
      <c r="D26" s="49">
        <v>1</v>
      </c>
      <c r="E26" s="49">
        <v>2</v>
      </c>
      <c r="F26" s="45">
        <f t="shared" si="5"/>
        <v>5</v>
      </c>
      <c r="G26" s="49">
        <v>2</v>
      </c>
      <c r="H26" s="49">
        <v>3</v>
      </c>
      <c r="I26" s="52" t="s">
        <v>84</v>
      </c>
      <c r="J26" s="49" t="s">
        <v>67</v>
      </c>
      <c r="K26" s="49"/>
      <c r="L26" s="49"/>
      <c r="M26" s="49"/>
      <c r="N26" s="49"/>
      <c r="O26" s="49">
        <v>1</v>
      </c>
      <c r="P26" s="49"/>
      <c r="Q26" s="49"/>
      <c r="R26" s="49"/>
      <c r="S26" s="49" t="s">
        <v>12</v>
      </c>
      <c r="T26" s="49" t="s">
        <v>12</v>
      </c>
      <c r="U26" s="49" t="s">
        <v>12</v>
      </c>
      <c r="V26" s="49" t="s">
        <v>12</v>
      </c>
      <c r="W26" s="49"/>
      <c r="X26" s="44" t="s">
        <v>206</v>
      </c>
      <c r="Y26" s="44"/>
      <c r="Z26" s="74"/>
    </row>
    <row r="27" spans="1:27" s="77" customFormat="1" ht="75">
      <c r="A27" s="49">
        <v>18</v>
      </c>
      <c r="B27" s="51" t="s">
        <v>30</v>
      </c>
      <c r="C27" s="49">
        <f t="shared" si="4"/>
        <v>4</v>
      </c>
      <c r="D27" s="49">
        <v>1</v>
      </c>
      <c r="E27" s="49">
        <v>3</v>
      </c>
      <c r="F27" s="45">
        <f t="shared" si="5"/>
        <v>3</v>
      </c>
      <c r="G27" s="49">
        <v>1</v>
      </c>
      <c r="H27" s="49">
        <v>2</v>
      </c>
      <c r="I27" s="52" t="s">
        <v>84</v>
      </c>
      <c r="J27" s="49" t="s">
        <v>52</v>
      </c>
      <c r="K27" s="49"/>
      <c r="L27" s="49"/>
      <c r="M27" s="49"/>
      <c r="N27" s="49">
        <v>1</v>
      </c>
      <c r="O27" s="49"/>
      <c r="P27" s="49"/>
      <c r="Q27" s="49"/>
      <c r="R27" s="49"/>
      <c r="S27" s="49" t="s">
        <v>12</v>
      </c>
      <c r="T27" s="49" t="s">
        <v>12</v>
      </c>
      <c r="U27" s="49" t="s">
        <v>12</v>
      </c>
      <c r="V27" s="49" t="s">
        <v>12</v>
      </c>
      <c r="W27" s="49"/>
      <c r="X27" s="44" t="s">
        <v>207</v>
      </c>
      <c r="Y27" s="44"/>
      <c r="Z27" s="74"/>
    </row>
    <row r="28" spans="1:27" s="75" customFormat="1" ht="180">
      <c r="A28" s="49">
        <v>19</v>
      </c>
      <c r="B28" s="51" t="s">
        <v>31</v>
      </c>
      <c r="C28" s="49">
        <f t="shared" si="4"/>
        <v>4</v>
      </c>
      <c r="D28" s="49">
        <f>1+1</f>
        <v>2</v>
      </c>
      <c r="E28" s="49">
        <f>1+1</f>
        <v>2</v>
      </c>
      <c r="F28" s="45">
        <f t="shared" si="5"/>
        <v>3</v>
      </c>
      <c r="G28" s="49">
        <v>3</v>
      </c>
      <c r="H28" s="49">
        <v>0</v>
      </c>
      <c r="I28" s="52" t="s">
        <v>84</v>
      </c>
      <c r="J28" s="49" t="s">
        <v>11</v>
      </c>
      <c r="K28" s="49"/>
      <c r="L28" s="49"/>
      <c r="M28" s="49"/>
      <c r="N28" s="49"/>
      <c r="O28" s="49">
        <v>1</v>
      </c>
      <c r="P28" s="49"/>
      <c r="Q28" s="49"/>
      <c r="R28" s="49"/>
      <c r="S28" s="49" t="s">
        <v>12</v>
      </c>
      <c r="T28" s="49" t="s">
        <v>12</v>
      </c>
      <c r="U28" s="49" t="s">
        <v>12</v>
      </c>
      <c r="V28" s="49" t="s">
        <v>12</v>
      </c>
      <c r="W28" s="49" t="s">
        <v>120</v>
      </c>
      <c r="X28" s="44" t="s">
        <v>190</v>
      </c>
      <c r="Y28" s="44" t="s">
        <v>192</v>
      </c>
      <c r="Z28" s="74"/>
    </row>
    <row r="29" spans="1:27" s="77" customFormat="1" ht="75">
      <c r="A29" s="49">
        <v>20</v>
      </c>
      <c r="B29" s="51" t="s">
        <v>32</v>
      </c>
      <c r="C29" s="49">
        <f t="shared" si="4"/>
        <v>4</v>
      </c>
      <c r="D29" s="49">
        <v>1</v>
      </c>
      <c r="E29" s="49">
        <v>3</v>
      </c>
      <c r="F29" s="45">
        <f t="shared" si="5"/>
        <v>4</v>
      </c>
      <c r="G29" s="45">
        <v>1</v>
      </c>
      <c r="H29" s="45">
        <v>3</v>
      </c>
      <c r="I29" s="52" t="s">
        <v>84</v>
      </c>
      <c r="J29" s="49" t="s">
        <v>11</v>
      </c>
      <c r="K29" s="49"/>
      <c r="L29" s="49"/>
      <c r="M29" s="49"/>
      <c r="N29" s="49"/>
      <c r="O29" s="49"/>
      <c r="P29" s="49"/>
      <c r="Q29" s="49">
        <v>1</v>
      </c>
      <c r="R29" s="49"/>
      <c r="S29" s="49" t="s">
        <v>12</v>
      </c>
      <c r="T29" s="49" t="s">
        <v>12</v>
      </c>
      <c r="U29" s="49" t="s">
        <v>12</v>
      </c>
      <c r="V29" s="49" t="s">
        <v>12</v>
      </c>
      <c r="W29" s="49"/>
      <c r="X29" s="44" t="s">
        <v>189</v>
      </c>
      <c r="Y29" s="44"/>
      <c r="Z29" s="74"/>
    </row>
    <row r="30" spans="1:27" ht="42.75">
      <c r="A30" s="45" t="s">
        <v>27</v>
      </c>
      <c r="B30" s="50" t="s">
        <v>146</v>
      </c>
      <c r="C30" s="45">
        <f>SUM(C31:C36)</f>
        <v>32</v>
      </c>
      <c r="D30" s="45">
        <f t="shared" ref="D30:H30" si="10">SUM(D31:D36)</f>
        <v>13</v>
      </c>
      <c r="E30" s="45">
        <f t="shared" si="10"/>
        <v>19</v>
      </c>
      <c r="F30" s="45">
        <f t="shared" si="10"/>
        <v>26</v>
      </c>
      <c r="G30" s="45">
        <f t="shared" si="10"/>
        <v>13</v>
      </c>
      <c r="H30" s="45">
        <f t="shared" si="10"/>
        <v>13</v>
      </c>
      <c r="I30" s="52"/>
      <c r="J30" s="45">
        <f t="shared" ref="J30:R30" si="11">SUM(J31:J36)</f>
        <v>0</v>
      </c>
      <c r="K30" s="45">
        <f t="shared" si="11"/>
        <v>0</v>
      </c>
      <c r="L30" s="45">
        <f t="shared" si="11"/>
        <v>0</v>
      </c>
      <c r="M30" s="45">
        <f t="shared" si="11"/>
        <v>0</v>
      </c>
      <c r="N30" s="45">
        <f t="shared" si="11"/>
        <v>0</v>
      </c>
      <c r="O30" s="45">
        <f t="shared" si="11"/>
        <v>1</v>
      </c>
      <c r="P30" s="45">
        <f t="shared" si="11"/>
        <v>0</v>
      </c>
      <c r="Q30" s="45">
        <f t="shared" si="11"/>
        <v>1</v>
      </c>
      <c r="R30" s="45">
        <f t="shared" si="11"/>
        <v>4</v>
      </c>
      <c r="S30" s="49" t="s">
        <v>12</v>
      </c>
      <c r="T30" s="49" t="s">
        <v>12</v>
      </c>
      <c r="U30" s="49" t="s">
        <v>12</v>
      </c>
      <c r="V30" s="49" t="s">
        <v>12</v>
      </c>
      <c r="W30" s="45"/>
      <c r="X30" s="56"/>
      <c r="Y30" s="56"/>
      <c r="Z30" s="56"/>
    </row>
    <row r="31" spans="1:27" s="76" customFormat="1" ht="90">
      <c r="A31" s="49">
        <v>21</v>
      </c>
      <c r="B31" s="51" t="s">
        <v>33</v>
      </c>
      <c r="C31" s="49">
        <f t="shared" si="4"/>
        <v>8</v>
      </c>
      <c r="D31" s="49">
        <v>2</v>
      </c>
      <c r="E31" s="49">
        <v>6</v>
      </c>
      <c r="F31" s="45">
        <f t="shared" si="5"/>
        <v>5</v>
      </c>
      <c r="G31" s="49">
        <v>4</v>
      </c>
      <c r="H31" s="49">
        <v>1</v>
      </c>
      <c r="I31" s="52" t="s">
        <v>84</v>
      </c>
      <c r="J31" s="49" t="s">
        <v>53</v>
      </c>
      <c r="K31" s="49"/>
      <c r="L31" s="49"/>
      <c r="M31" s="49"/>
      <c r="N31" s="49"/>
      <c r="O31" s="49"/>
      <c r="P31" s="49"/>
      <c r="Q31" s="49"/>
      <c r="R31" s="49">
        <v>1</v>
      </c>
      <c r="S31" s="49" t="s">
        <v>12</v>
      </c>
      <c r="T31" s="49" t="s">
        <v>12</v>
      </c>
      <c r="U31" s="49" t="s">
        <v>12</v>
      </c>
      <c r="V31" s="49" t="s">
        <v>12</v>
      </c>
      <c r="W31" s="49" t="s">
        <v>121</v>
      </c>
      <c r="X31" s="44" t="s">
        <v>194</v>
      </c>
      <c r="Y31" s="44"/>
      <c r="Z31" s="74"/>
    </row>
    <row r="32" spans="1:27" s="76" customFormat="1" ht="75">
      <c r="A32" s="49">
        <v>22</v>
      </c>
      <c r="B32" s="51" t="s">
        <v>34</v>
      </c>
      <c r="C32" s="49">
        <f t="shared" si="4"/>
        <v>4</v>
      </c>
      <c r="D32" s="49">
        <v>2</v>
      </c>
      <c r="E32" s="49">
        <v>2</v>
      </c>
      <c r="F32" s="45">
        <f t="shared" si="5"/>
        <v>6</v>
      </c>
      <c r="G32" s="49">
        <v>2</v>
      </c>
      <c r="H32" s="49">
        <v>4</v>
      </c>
      <c r="I32" s="52" t="s">
        <v>84</v>
      </c>
      <c r="J32" s="49" t="s">
        <v>56</v>
      </c>
      <c r="K32" s="49"/>
      <c r="L32" s="49"/>
      <c r="M32" s="49"/>
      <c r="N32" s="49"/>
      <c r="O32" s="49"/>
      <c r="P32" s="49"/>
      <c r="Q32" s="49"/>
      <c r="R32" s="49">
        <v>1</v>
      </c>
      <c r="S32" s="49" t="s">
        <v>12</v>
      </c>
      <c r="T32" s="49" t="s">
        <v>12</v>
      </c>
      <c r="U32" s="49" t="s">
        <v>12</v>
      </c>
      <c r="V32" s="49" t="s">
        <v>12</v>
      </c>
      <c r="W32" s="49" t="s">
        <v>122</v>
      </c>
      <c r="X32" s="44" t="s">
        <v>208</v>
      </c>
      <c r="Y32" s="44"/>
      <c r="Z32" s="74"/>
    </row>
    <row r="33" spans="1:27" s="75" customFormat="1" ht="60">
      <c r="A33" s="49">
        <v>23</v>
      </c>
      <c r="B33" s="51" t="s">
        <v>37</v>
      </c>
      <c r="C33" s="49">
        <f t="shared" si="4"/>
        <v>4</v>
      </c>
      <c r="D33" s="49">
        <f>1+1</f>
        <v>2</v>
      </c>
      <c r="E33" s="49">
        <f>1+1</f>
        <v>2</v>
      </c>
      <c r="F33" s="45">
        <f t="shared" si="5"/>
        <v>4</v>
      </c>
      <c r="G33" s="49">
        <v>2</v>
      </c>
      <c r="H33" s="49">
        <v>2</v>
      </c>
      <c r="I33" s="52" t="s">
        <v>84</v>
      </c>
      <c r="J33" s="49" t="s">
        <v>11</v>
      </c>
      <c r="K33" s="49"/>
      <c r="L33" s="49"/>
      <c r="M33" s="49"/>
      <c r="N33" s="49"/>
      <c r="O33" s="49"/>
      <c r="P33" s="49"/>
      <c r="Q33" s="49"/>
      <c r="R33" s="49">
        <v>1</v>
      </c>
      <c r="S33" s="49" t="s">
        <v>12</v>
      </c>
      <c r="T33" s="49" t="s">
        <v>12</v>
      </c>
      <c r="U33" s="49" t="s">
        <v>12</v>
      </c>
      <c r="V33" s="49" t="s">
        <v>12</v>
      </c>
      <c r="W33" s="49" t="s">
        <v>124</v>
      </c>
      <c r="X33" s="44" t="s">
        <v>209</v>
      </c>
      <c r="Y33" s="44"/>
      <c r="Z33" s="74"/>
    </row>
    <row r="34" spans="1:27" s="76" customFormat="1" ht="75">
      <c r="A34" s="49">
        <v>24</v>
      </c>
      <c r="B34" s="51" t="s">
        <v>38</v>
      </c>
      <c r="C34" s="49">
        <f t="shared" si="4"/>
        <v>4</v>
      </c>
      <c r="D34" s="49">
        <f>1+1</f>
        <v>2</v>
      </c>
      <c r="E34" s="49">
        <f>1+1</f>
        <v>2</v>
      </c>
      <c r="F34" s="45">
        <f t="shared" si="5"/>
        <v>4</v>
      </c>
      <c r="G34" s="49">
        <v>2</v>
      </c>
      <c r="H34" s="49">
        <v>2</v>
      </c>
      <c r="I34" s="52" t="s">
        <v>84</v>
      </c>
      <c r="J34" s="49" t="s">
        <v>57</v>
      </c>
      <c r="K34" s="49"/>
      <c r="L34" s="49"/>
      <c r="M34" s="49"/>
      <c r="N34" s="49"/>
      <c r="O34" s="49"/>
      <c r="P34" s="49"/>
      <c r="Q34" s="49"/>
      <c r="R34" s="49">
        <v>1</v>
      </c>
      <c r="S34" s="49" t="s">
        <v>12</v>
      </c>
      <c r="T34" s="49" t="s">
        <v>12</v>
      </c>
      <c r="U34" s="49" t="s">
        <v>12</v>
      </c>
      <c r="V34" s="49" t="s">
        <v>12</v>
      </c>
      <c r="W34" s="49" t="s">
        <v>123</v>
      </c>
      <c r="X34" s="44" t="s">
        <v>195</v>
      </c>
      <c r="Y34" s="44"/>
      <c r="Z34" s="74"/>
    </row>
    <row r="35" spans="1:27" s="76" customFormat="1" ht="75">
      <c r="A35" s="49">
        <v>25</v>
      </c>
      <c r="B35" s="51" t="s">
        <v>35</v>
      </c>
      <c r="C35" s="49">
        <f t="shared" si="4"/>
        <v>5</v>
      </c>
      <c r="D35" s="49">
        <f>1+1</f>
        <v>2</v>
      </c>
      <c r="E35" s="49">
        <f>2+1</f>
        <v>3</v>
      </c>
      <c r="F35" s="45">
        <f t="shared" si="5"/>
        <v>0</v>
      </c>
      <c r="G35" s="49"/>
      <c r="H35" s="49"/>
      <c r="I35" s="52" t="s">
        <v>84</v>
      </c>
      <c r="J35" s="49" t="s">
        <v>11</v>
      </c>
      <c r="K35" s="49"/>
      <c r="L35" s="49"/>
      <c r="M35" s="49"/>
      <c r="N35" s="49"/>
      <c r="O35" s="49">
        <v>1</v>
      </c>
      <c r="P35" s="49"/>
      <c r="Q35" s="49"/>
      <c r="R35" s="49"/>
      <c r="S35" s="49" t="s">
        <v>12</v>
      </c>
      <c r="T35" s="49" t="s">
        <v>12</v>
      </c>
      <c r="U35" s="49" t="s">
        <v>12</v>
      </c>
      <c r="V35" s="49" t="s">
        <v>12</v>
      </c>
      <c r="W35" s="49" t="s">
        <v>125</v>
      </c>
      <c r="X35" s="44" t="s">
        <v>210</v>
      </c>
      <c r="Y35" s="44"/>
      <c r="Z35" s="74"/>
    </row>
    <row r="36" spans="1:27" s="75" customFormat="1" ht="90">
      <c r="A36" s="49">
        <v>26</v>
      </c>
      <c r="B36" s="51" t="s">
        <v>39</v>
      </c>
      <c r="C36" s="49">
        <f t="shared" si="4"/>
        <v>7</v>
      </c>
      <c r="D36" s="49">
        <f>1+1+1</f>
        <v>3</v>
      </c>
      <c r="E36" s="49">
        <f>2+1+1</f>
        <v>4</v>
      </c>
      <c r="F36" s="45">
        <f t="shared" si="5"/>
        <v>7</v>
      </c>
      <c r="G36" s="45">
        <v>3</v>
      </c>
      <c r="H36" s="45">
        <v>4</v>
      </c>
      <c r="I36" s="52" t="s">
        <v>84</v>
      </c>
      <c r="J36" s="49" t="s">
        <v>22</v>
      </c>
      <c r="K36" s="49"/>
      <c r="L36" s="49"/>
      <c r="M36" s="49"/>
      <c r="N36" s="49"/>
      <c r="O36" s="49"/>
      <c r="P36" s="49"/>
      <c r="Q36" s="49">
        <v>1</v>
      </c>
      <c r="R36" s="49"/>
      <c r="S36" s="49" t="s">
        <v>12</v>
      </c>
      <c r="T36" s="49" t="s">
        <v>12</v>
      </c>
      <c r="U36" s="49" t="s">
        <v>12</v>
      </c>
      <c r="V36" s="49" t="s">
        <v>12</v>
      </c>
      <c r="W36" s="49"/>
      <c r="X36" s="44" t="s">
        <v>182</v>
      </c>
      <c r="Y36" s="63"/>
      <c r="Z36" s="78"/>
      <c r="AA36" s="78"/>
    </row>
    <row r="37" spans="1:27">
      <c r="A37" s="45" t="s">
        <v>40</v>
      </c>
      <c r="B37" s="50" t="s">
        <v>41</v>
      </c>
      <c r="C37" s="45">
        <f t="shared" si="4"/>
        <v>20</v>
      </c>
      <c r="D37" s="45">
        <f>SUM(D38:D40)</f>
        <v>9</v>
      </c>
      <c r="E37" s="45">
        <f>SUM(E38:E40)</f>
        <v>11</v>
      </c>
      <c r="F37" s="45">
        <f t="shared" ref="F37:H37" si="12">SUM(F38:F40)</f>
        <v>38</v>
      </c>
      <c r="G37" s="45">
        <f t="shared" si="12"/>
        <v>9</v>
      </c>
      <c r="H37" s="45">
        <f t="shared" si="12"/>
        <v>29</v>
      </c>
      <c r="I37" s="52" t="s">
        <v>84</v>
      </c>
      <c r="J37" s="45" t="s">
        <v>4</v>
      </c>
      <c r="K37" s="45">
        <f t="shared" ref="K37:R37" si="13">SUM(K38:K40)</f>
        <v>0</v>
      </c>
      <c r="L37" s="45">
        <f t="shared" si="13"/>
        <v>0</v>
      </c>
      <c r="M37" s="45">
        <f t="shared" si="13"/>
        <v>0</v>
      </c>
      <c r="N37" s="45">
        <f t="shared" si="13"/>
        <v>0</v>
      </c>
      <c r="O37" s="45">
        <f t="shared" si="13"/>
        <v>0</v>
      </c>
      <c r="P37" s="45">
        <f t="shared" si="13"/>
        <v>0</v>
      </c>
      <c r="Q37" s="45">
        <f t="shared" si="13"/>
        <v>2</v>
      </c>
      <c r="R37" s="45">
        <f t="shared" si="13"/>
        <v>1</v>
      </c>
      <c r="S37" s="49" t="s">
        <v>12</v>
      </c>
      <c r="T37" s="49" t="s">
        <v>12</v>
      </c>
      <c r="U37" s="49" t="s">
        <v>12</v>
      </c>
      <c r="V37" s="49" t="s">
        <v>12</v>
      </c>
      <c r="W37" s="49"/>
      <c r="X37" s="44"/>
      <c r="Y37" s="56"/>
      <c r="Z37" s="56"/>
    </row>
    <row r="38" spans="1:27" s="77" customFormat="1" ht="75">
      <c r="A38" s="49">
        <v>27</v>
      </c>
      <c r="B38" s="51" t="s">
        <v>42</v>
      </c>
      <c r="C38" s="49">
        <f t="shared" si="4"/>
        <v>12</v>
      </c>
      <c r="D38" s="49">
        <f>3+1+1</f>
        <v>5</v>
      </c>
      <c r="E38" s="49">
        <f>5+1+1</f>
        <v>7</v>
      </c>
      <c r="F38" s="45">
        <f t="shared" si="5"/>
        <v>12</v>
      </c>
      <c r="G38" s="49">
        <v>5</v>
      </c>
      <c r="H38" s="49">
        <v>7</v>
      </c>
      <c r="I38" s="52" t="s">
        <v>84</v>
      </c>
      <c r="J38" s="49" t="s">
        <v>11</v>
      </c>
      <c r="K38" s="49"/>
      <c r="L38" s="49"/>
      <c r="M38" s="49"/>
      <c r="N38" s="49"/>
      <c r="O38" s="49"/>
      <c r="P38" s="49"/>
      <c r="Q38" s="49"/>
      <c r="R38" s="49">
        <v>1</v>
      </c>
      <c r="S38" s="49" t="s">
        <v>12</v>
      </c>
      <c r="T38" s="49" t="s">
        <v>12</v>
      </c>
      <c r="U38" s="49" t="s">
        <v>12</v>
      </c>
      <c r="V38" s="49" t="s">
        <v>12</v>
      </c>
      <c r="W38" s="49" t="s">
        <v>126</v>
      </c>
      <c r="X38" s="44" t="s">
        <v>211</v>
      </c>
      <c r="Y38" s="44"/>
      <c r="Z38" s="74"/>
    </row>
    <row r="39" spans="1:27" s="75" customFormat="1" ht="90">
      <c r="A39" s="49">
        <v>28</v>
      </c>
      <c r="B39" s="51" t="s">
        <v>43</v>
      </c>
      <c r="C39" s="49">
        <f t="shared" si="4"/>
        <v>4</v>
      </c>
      <c r="D39" s="49">
        <v>2</v>
      </c>
      <c r="E39" s="49">
        <v>2</v>
      </c>
      <c r="F39" s="45">
        <f t="shared" si="5"/>
        <v>4</v>
      </c>
      <c r="G39" s="49">
        <v>2</v>
      </c>
      <c r="H39" s="49">
        <v>2</v>
      </c>
      <c r="I39" s="52" t="s">
        <v>84</v>
      </c>
      <c r="J39" s="49" t="s">
        <v>58</v>
      </c>
      <c r="K39" s="49"/>
      <c r="L39" s="49"/>
      <c r="M39" s="49"/>
      <c r="N39" s="49"/>
      <c r="O39" s="49"/>
      <c r="P39" s="49"/>
      <c r="Q39" s="49">
        <v>1</v>
      </c>
      <c r="R39" s="49"/>
      <c r="S39" s="49" t="s">
        <v>12</v>
      </c>
      <c r="T39" s="49" t="s">
        <v>12</v>
      </c>
      <c r="U39" s="49" t="s">
        <v>12</v>
      </c>
      <c r="V39" s="49" t="s">
        <v>12</v>
      </c>
      <c r="W39" s="49" t="s">
        <v>127</v>
      </c>
      <c r="X39" s="44" t="s">
        <v>212</v>
      </c>
      <c r="Y39" s="44"/>
      <c r="Z39" s="74"/>
    </row>
    <row r="40" spans="1:27" s="75" customFormat="1" ht="90">
      <c r="A40" s="49">
        <v>29</v>
      </c>
      <c r="B40" s="51" t="s">
        <v>44</v>
      </c>
      <c r="C40" s="49">
        <f t="shared" si="4"/>
        <v>4</v>
      </c>
      <c r="D40" s="49">
        <f>1+1</f>
        <v>2</v>
      </c>
      <c r="E40" s="49">
        <f>1+1</f>
        <v>2</v>
      </c>
      <c r="F40" s="45">
        <f t="shared" si="5"/>
        <v>22</v>
      </c>
      <c r="G40" s="49">
        <v>2</v>
      </c>
      <c r="H40" s="49">
        <v>20</v>
      </c>
      <c r="I40" s="52" t="s">
        <v>84</v>
      </c>
      <c r="J40" s="49" t="s">
        <v>75</v>
      </c>
      <c r="K40" s="49"/>
      <c r="L40" s="49"/>
      <c r="M40" s="49"/>
      <c r="N40" s="49"/>
      <c r="O40" s="49"/>
      <c r="P40" s="49"/>
      <c r="Q40" s="49">
        <v>1</v>
      </c>
      <c r="R40" s="49"/>
      <c r="S40" s="49" t="s">
        <v>12</v>
      </c>
      <c r="T40" s="49" t="s">
        <v>12</v>
      </c>
      <c r="U40" s="49" t="s">
        <v>12</v>
      </c>
      <c r="V40" s="49" t="s">
        <v>12</v>
      </c>
      <c r="W40" s="49" t="s">
        <v>128</v>
      </c>
      <c r="X40" s="44" t="s">
        <v>213</v>
      </c>
      <c r="Y40" s="44"/>
      <c r="Z40" s="74"/>
    </row>
    <row r="41" spans="1:27" ht="28.5">
      <c r="A41" s="45" t="s">
        <v>45</v>
      </c>
      <c r="B41" s="50" t="s">
        <v>46</v>
      </c>
      <c r="C41" s="45">
        <f t="shared" si="4"/>
        <v>26</v>
      </c>
      <c r="D41" s="45">
        <f>SUM(D42:D46)</f>
        <v>13</v>
      </c>
      <c r="E41" s="45">
        <f>SUM(E42:E46)</f>
        <v>13</v>
      </c>
      <c r="F41" s="45">
        <f>SUM(F42:F46)</f>
        <v>21</v>
      </c>
      <c r="G41" s="45">
        <f>SUM(G42:G46)</f>
        <v>13</v>
      </c>
      <c r="H41" s="45">
        <f>SUM(H42:H46)</f>
        <v>8</v>
      </c>
      <c r="I41" s="52"/>
      <c r="J41" s="45"/>
      <c r="K41" s="45">
        <f t="shared" ref="K41:R41" si="14">SUM(K42:K46)</f>
        <v>0</v>
      </c>
      <c r="L41" s="45">
        <f t="shared" si="14"/>
        <v>0</v>
      </c>
      <c r="M41" s="45">
        <f t="shared" si="14"/>
        <v>1</v>
      </c>
      <c r="N41" s="45">
        <f t="shared" si="14"/>
        <v>1</v>
      </c>
      <c r="O41" s="45">
        <f t="shared" si="14"/>
        <v>0</v>
      </c>
      <c r="P41" s="45">
        <f t="shared" si="14"/>
        <v>0</v>
      </c>
      <c r="Q41" s="45">
        <f t="shared" si="14"/>
        <v>2</v>
      </c>
      <c r="R41" s="45">
        <f t="shared" si="14"/>
        <v>1</v>
      </c>
      <c r="S41" s="49" t="s">
        <v>12</v>
      </c>
      <c r="T41" s="49" t="s">
        <v>12</v>
      </c>
      <c r="U41" s="49" t="s">
        <v>12</v>
      </c>
      <c r="V41" s="49" t="s">
        <v>12</v>
      </c>
      <c r="W41" s="49"/>
      <c r="X41" s="44"/>
      <c r="Y41" s="56"/>
      <c r="Z41" s="56"/>
    </row>
    <row r="42" spans="1:27" s="75" customFormat="1" ht="75">
      <c r="A42" s="49">
        <v>30</v>
      </c>
      <c r="B42" s="51" t="s">
        <v>47</v>
      </c>
      <c r="C42" s="49">
        <f t="shared" si="4"/>
        <v>4</v>
      </c>
      <c r="D42" s="49">
        <f>1+1</f>
        <v>2</v>
      </c>
      <c r="E42" s="49">
        <f>1+1</f>
        <v>2</v>
      </c>
      <c r="F42" s="45">
        <f t="shared" si="5"/>
        <v>3</v>
      </c>
      <c r="G42" s="49">
        <v>3</v>
      </c>
      <c r="H42" s="49">
        <v>0</v>
      </c>
      <c r="I42" s="52" t="s">
        <v>84</v>
      </c>
      <c r="J42" s="49" t="s">
        <v>22</v>
      </c>
      <c r="K42" s="49"/>
      <c r="L42" s="49"/>
      <c r="M42" s="49"/>
      <c r="N42" s="49"/>
      <c r="O42" s="49"/>
      <c r="P42" s="49"/>
      <c r="Q42" s="49"/>
      <c r="R42" s="49">
        <v>1</v>
      </c>
      <c r="S42" s="49" t="s">
        <v>12</v>
      </c>
      <c r="T42" s="49" t="s">
        <v>12</v>
      </c>
      <c r="U42" s="49" t="s">
        <v>12</v>
      </c>
      <c r="V42" s="49" t="s">
        <v>12</v>
      </c>
      <c r="W42" s="49" t="s">
        <v>129</v>
      </c>
      <c r="X42" s="44" t="s">
        <v>186</v>
      </c>
      <c r="Y42" s="44"/>
      <c r="Z42" s="74"/>
    </row>
    <row r="43" spans="1:27" s="77" customFormat="1" ht="60">
      <c r="A43" s="49">
        <v>31</v>
      </c>
      <c r="B43" s="51" t="s">
        <v>48</v>
      </c>
      <c r="C43" s="49">
        <f t="shared" si="4"/>
        <v>5</v>
      </c>
      <c r="D43" s="49">
        <v>3</v>
      </c>
      <c r="E43" s="49">
        <f>1+1</f>
        <v>2</v>
      </c>
      <c r="F43" s="45">
        <f t="shared" si="5"/>
        <v>5</v>
      </c>
      <c r="G43" s="49">
        <v>3</v>
      </c>
      <c r="H43" s="49">
        <v>2</v>
      </c>
      <c r="I43" s="52" t="s">
        <v>84</v>
      </c>
      <c r="J43" s="49" t="s">
        <v>22</v>
      </c>
      <c r="K43" s="49"/>
      <c r="L43" s="49"/>
      <c r="M43" s="49"/>
      <c r="N43" s="49">
        <v>1</v>
      </c>
      <c r="O43" s="49"/>
      <c r="P43" s="49"/>
      <c r="Q43" s="49"/>
      <c r="R43" s="49"/>
      <c r="S43" s="49" t="s">
        <v>12</v>
      </c>
      <c r="T43" s="49" t="s">
        <v>12</v>
      </c>
      <c r="U43" s="49" t="s">
        <v>12</v>
      </c>
      <c r="V43" s="49" t="s">
        <v>12</v>
      </c>
      <c r="W43" s="49" t="s">
        <v>130</v>
      </c>
      <c r="X43" s="44" t="s">
        <v>187</v>
      </c>
      <c r="Y43" s="44"/>
      <c r="Z43" s="74"/>
    </row>
    <row r="44" spans="1:27" s="75" customFormat="1" ht="75">
      <c r="A44" s="49">
        <v>32</v>
      </c>
      <c r="B44" s="51" t="s">
        <v>49</v>
      </c>
      <c r="C44" s="49">
        <f t="shared" si="4"/>
        <v>6</v>
      </c>
      <c r="D44" s="49">
        <f>1+1+1</f>
        <v>3</v>
      </c>
      <c r="E44" s="49">
        <v>3</v>
      </c>
      <c r="F44" s="45">
        <f t="shared" si="5"/>
        <v>4</v>
      </c>
      <c r="G44" s="49">
        <v>4</v>
      </c>
      <c r="H44" s="49">
        <v>0</v>
      </c>
      <c r="I44" s="52" t="s">
        <v>84</v>
      </c>
      <c r="J44" s="49" t="s">
        <v>11</v>
      </c>
      <c r="K44" s="49"/>
      <c r="L44" s="49"/>
      <c r="M44" s="49"/>
      <c r="N44" s="49"/>
      <c r="O44" s="49"/>
      <c r="P44" s="49"/>
      <c r="Q44" s="49">
        <v>1</v>
      </c>
      <c r="R44" s="49"/>
      <c r="S44" s="49" t="s">
        <v>12</v>
      </c>
      <c r="T44" s="49" t="s">
        <v>12</v>
      </c>
      <c r="U44" s="49" t="s">
        <v>12</v>
      </c>
      <c r="V44" s="49" t="s">
        <v>12</v>
      </c>
      <c r="W44" s="49" t="s">
        <v>131</v>
      </c>
      <c r="X44" s="44" t="s">
        <v>214</v>
      </c>
      <c r="Y44" s="44"/>
      <c r="Z44" s="74"/>
    </row>
    <row r="45" spans="1:27" s="76" customFormat="1" ht="45">
      <c r="A45" s="49">
        <v>33</v>
      </c>
      <c r="B45" s="51" t="s">
        <v>50</v>
      </c>
      <c r="C45" s="49">
        <f t="shared" si="4"/>
        <v>6</v>
      </c>
      <c r="D45" s="49">
        <f>1+1+1</f>
        <v>3</v>
      </c>
      <c r="E45" s="49">
        <f>1+1+1</f>
        <v>3</v>
      </c>
      <c r="F45" s="45">
        <f t="shared" si="5"/>
        <v>4</v>
      </c>
      <c r="G45" s="49">
        <v>1</v>
      </c>
      <c r="H45" s="49">
        <v>3</v>
      </c>
      <c r="I45" s="52" t="s">
        <v>84</v>
      </c>
      <c r="J45" s="49" t="s">
        <v>54</v>
      </c>
      <c r="K45" s="49"/>
      <c r="L45" s="49"/>
      <c r="M45" s="49">
        <v>1</v>
      </c>
      <c r="N45" s="49"/>
      <c r="O45" s="49"/>
      <c r="P45" s="49"/>
      <c r="Q45" s="49"/>
      <c r="R45" s="49"/>
      <c r="S45" s="49" t="s">
        <v>12</v>
      </c>
      <c r="T45" s="49" t="s">
        <v>12</v>
      </c>
      <c r="U45" s="49" t="s">
        <v>12</v>
      </c>
      <c r="V45" s="49" t="s">
        <v>12</v>
      </c>
      <c r="W45" s="49" t="s">
        <v>132</v>
      </c>
      <c r="X45" s="44"/>
      <c r="Y45" s="44"/>
      <c r="Z45" s="74"/>
    </row>
    <row r="46" spans="1:27" s="55" customFormat="1" ht="60">
      <c r="A46" s="49">
        <v>34</v>
      </c>
      <c r="B46" s="51" t="s">
        <v>51</v>
      </c>
      <c r="C46" s="49">
        <f t="shared" ref="C46" si="15">D46+E46</f>
        <v>5</v>
      </c>
      <c r="D46" s="49">
        <v>2</v>
      </c>
      <c r="E46" s="49">
        <v>3</v>
      </c>
      <c r="F46" s="45">
        <f t="shared" si="5"/>
        <v>5</v>
      </c>
      <c r="G46" s="48">
        <v>2</v>
      </c>
      <c r="H46" s="48">
        <v>3</v>
      </c>
      <c r="I46" s="52" t="s">
        <v>84</v>
      </c>
      <c r="J46" s="49" t="s">
        <v>59</v>
      </c>
      <c r="K46" s="49"/>
      <c r="L46" s="49"/>
      <c r="M46" s="49"/>
      <c r="N46" s="49"/>
      <c r="O46" s="49"/>
      <c r="P46" s="49"/>
      <c r="Q46" s="49">
        <v>1</v>
      </c>
      <c r="R46" s="49"/>
      <c r="S46" s="49" t="s">
        <v>12</v>
      </c>
      <c r="T46" s="49" t="s">
        <v>12</v>
      </c>
      <c r="U46" s="49" t="s">
        <v>12</v>
      </c>
      <c r="V46" s="49" t="s">
        <v>12</v>
      </c>
      <c r="W46" s="49" t="s">
        <v>133</v>
      </c>
      <c r="X46" s="44" t="s">
        <v>179</v>
      </c>
      <c r="Y46" s="44"/>
      <c r="Z46" s="44"/>
    </row>
    <row r="47" spans="1:27" ht="108" customHeight="1">
      <c r="A47" s="105" t="s">
        <v>91</v>
      </c>
      <c r="B47" s="105"/>
      <c r="C47" s="105"/>
      <c r="D47" s="105"/>
      <c r="E47" s="105"/>
      <c r="F47" s="105"/>
      <c r="G47" s="105"/>
      <c r="H47" s="105"/>
      <c r="I47" s="105"/>
      <c r="J47" s="105"/>
      <c r="K47" s="105"/>
      <c r="L47" s="105"/>
      <c r="M47" s="105"/>
      <c r="N47" s="105"/>
      <c r="O47" s="105"/>
      <c r="P47" s="105"/>
      <c r="Q47" s="105"/>
      <c r="R47" s="105"/>
      <c r="S47" s="105"/>
      <c r="T47" s="105"/>
      <c r="U47" s="105"/>
      <c r="V47" s="105"/>
    </row>
    <row r="53" spans="2:9">
      <c r="B53" s="42"/>
      <c r="I53" s="58"/>
    </row>
    <row r="67" spans="2:9">
      <c r="B67" s="42"/>
      <c r="I67" s="42"/>
    </row>
    <row r="68" spans="2:9">
      <c r="B68" s="42"/>
      <c r="I68" s="42"/>
    </row>
    <row r="69" spans="2:9">
      <c r="B69" s="42"/>
      <c r="I69" s="42"/>
    </row>
    <row r="70" spans="2:9">
      <c r="B70" s="42"/>
      <c r="I70" s="42"/>
    </row>
    <row r="71" spans="2:9">
      <c r="B71" s="42"/>
      <c r="I71" s="42"/>
    </row>
    <row r="72" spans="2:9">
      <c r="B72" s="42"/>
      <c r="I72" s="42"/>
    </row>
    <row r="73" spans="2:9">
      <c r="B73" s="42"/>
      <c r="I73" s="42"/>
    </row>
    <row r="74" spans="2:9">
      <c r="B74" s="42"/>
      <c r="I74" s="42"/>
    </row>
    <row r="75" spans="2:9">
      <c r="B75" s="42"/>
      <c r="I75" s="42"/>
    </row>
    <row r="76" spans="2:9">
      <c r="B76" s="42"/>
      <c r="I76" s="42"/>
    </row>
    <row r="77" spans="2:9">
      <c r="B77" s="42"/>
      <c r="I77" s="42"/>
    </row>
    <row r="78" spans="2:9">
      <c r="B78" s="42"/>
      <c r="I78" s="42"/>
    </row>
    <row r="79" spans="2:9">
      <c r="B79" s="42"/>
      <c r="I79" s="42"/>
    </row>
    <row r="80" spans="2:9">
      <c r="B80" s="42"/>
      <c r="I80" s="42"/>
    </row>
    <row r="81" spans="2:9">
      <c r="B81" s="42"/>
      <c r="I81" s="42"/>
    </row>
    <row r="82" spans="2:9">
      <c r="B82" s="42"/>
      <c r="I82" s="42"/>
    </row>
    <row r="83" spans="2:9">
      <c r="B83" s="42"/>
      <c r="I83" s="42"/>
    </row>
    <row r="84" spans="2:9">
      <c r="B84" s="42"/>
      <c r="I84" s="42"/>
    </row>
    <row r="85" spans="2:9">
      <c r="B85" s="42"/>
      <c r="I85" s="42"/>
    </row>
    <row r="86" spans="2:9">
      <c r="B86" s="42"/>
      <c r="I86" s="42"/>
    </row>
    <row r="87" spans="2:9">
      <c r="B87" s="42"/>
      <c r="I87" s="42"/>
    </row>
    <row r="88" spans="2:9">
      <c r="B88" s="42"/>
      <c r="I88" s="42"/>
    </row>
    <row r="89" spans="2:9">
      <c r="B89" s="42"/>
      <c r="I89" s="42"/>
    </row>
    <row r="90" spans="2:9">
      <c r="B90" s="42"/>
      <c r="I90" s="42"/>
    </row>
    <row r="91" spans="2:9">
      <c r="B91" s="42"/>
      <c r="I91" s="42"/>
    </row>
    <row r="92" spans="2:9">
      <c r="B92" s="42"/>
      <c r="I92" s="42"/>
    </row>
    <row r="93" spans="2:9">
      <c r="B93" s="42"/>
      <c r="I93" s="42"/>
    </row>
    <row r="94" spans="2:9">
      <c r="B94" s="42"/>
      <c r="I94" s="42"/>
    </row>
    <row r="95" spans="2:9">
      <c r="B95" s="42"/>
      <c r="I95" s="42"/>
    </row>
    <row r="96" spans="2:9">
      <c r="B96" s="42"/>
      <c r="I96" s="42"/>
    </row>
    <row r="97" spans="2:9">
      <c r="B97" s="42"/>
      <c r="I97" s="42"/>
    </row>
    <row r="98" spans="2:9">
      <c r="B98" s="42"/>
      <c r="I98" s="42"/>
    </row>
    <row r="99" spans="2:9">
      <c r="B99" s="42"/>
      <c r="I99" s="42"/>
    </row>
    <row r="100" spans="2:9">
      <c r="B100" s="42"/>
      <c r="I100" s="42"/>
    </row>
    <row r="101" spans="2:9">
      <c r="B101" s="42"/>
      <c r="I101" s="42"/>
    </row>
    <row r="102" spans="2:9">
      <c r="B102" s="42"/>
      <c r="I102" s="42"/>
    </row>
    <row r="103" spans="2:9">
      <c r="B103" s="42"/>
      <c r="I103" s="42"/>
    </row>
    <row r="104" spans="2:9">
      <c r="B104" s="42"/>
      <c r="I104" s="42"/>
    </row>
    <row r="105" spans="2:9">
      <c r="B105" s="42"/>
      <c r="I105" s="42"/>
    </row>
    <row r="106" spans="2:9">
      <c r="B106" s="42"/>
      <c r="I106" s="42"/>
    </row>
    <row r="107" spans="2:9">
      <c r="B107" s="42"/>
      <c r="I107" s="42"/>
    </row>
    <row r="108" spans="2:9">
      <c r="B108" s="42"/>
      <c r="I108" s="42"/>
    </row>
    <row r="109" spans="2:9">
      <c r="B109" s="42"/>
      <c r="I109" s="42"/>
    </row>
    <row r="110" spans="2:9">
      <c r="B110" s="42"/>
      <c r="I110" s="42"/>
    </row>
    <row r="111" spans="2:9">
      <c r="B111" s="42"/>
      <c r="I111" s="42"/>
    </row>
    <row r="112" spans="2:9">
      <c r="B112" s="42"/>
      <c r="I112" s="42"/>
    </row>
    <row r="113" spans="2:9">
      <c r="B113" s="42"/>
      <c r="I113" s="42"/>
    </row>
    <row r="114" spans="2:9">
      <c r="B114" s="42"/>
      <c r="I114" s="42"/>
    </row>
    <row r="115" spans="2:9">
      <c r="B115" s="42"/>
      <c r="I115" s="42"/>
    </row>
    <row r="116" spans="2:9">
      <c r="B116" s="42"/>
      <c r="I116" s="42"/>
    </row>
    <row r="117" spans="2:9">
      <c r="B117" s="42"/>
      <c r="I117" s="42"/>
    </row>
    <row r="118" spans="2:9">
      <c r="B118" s="42"/>
      <c r="I118" s="42"/>
    </row>
    <row r="119" spans="2:9">
      <c r="B119" s="42"/>
      <c r="I119" s="42"/>
    </row>
    <row r="120" spans="2:9">
      <c r="B120" s="42"/>
      <c r="I120" s="42"/>
    </row>
    <row r="121" spans="2:9">
      <c r="B121" s="42"/>
      <c r="I121" s="42"/>
    </row>
    <row r="122" spans="2:9">
      <c r="B122" s="42"/>
      <c r="I122" s="42"/>
    </row>
    <row r="123" spans="2:9">
      <c r="B123" s="42"/>
      <c r="I123" s="42"/>
    </row>
    <row r="124" spans="2:9">
      <c r="B124" s="42"/>
      <c r="I124" s="42"/>
    </row>
    <row r="125" spans="2:9">
      <c r="B125" s="42"/>
      <c r="I125" s="42"/>
    </row>
    <row r="126" spans="2:9">
      <c r="B126" s="42"/>
      <c r="I126" s="42"/>
    </row>
    <row r="127" spans="2:9">
      <c r="B127" s="42"/>
      <c r="I127" s="42"/>
    </row>
    <row r="128" spans="2:9">
      <c r="B128" s="42"/>
      <c r="I128" s="42"/>
    </row>
    <row r="129" spans="2:9">
      <c r="B129" s="42"/>
      <c r="I129" s="42"/>
    </row>
    <row r="130" spans="2:9">
      <c r="B130" s="42"/>
      <c r="I130" s="42"/>
    </row>
    <row r="131" spans="2:9">
      <c r="B131" s="42"/>
      <c r="I131" s="42"/>
    </row>
    <row r="132" spans="2:9">
      <c r="B132" s="42"/>
      <c r="I132" s="42"/>
    </row>
    <row r="133" spans="2:9">
      <c r="B133" s="42"/>
      <c r="I133" s="42"/>
    </row>
    <row r="134" spans="2:9">
      <c r="B134" s="42"/>
      <c r="I134" s="42"/>
    </row>
    <row r="135" spans="2:9">
      <c r="B135" s="42"/>
      <c r="I135" s="42"/>
    </row>
    <row r="136" spans="2:9">
      <c r="B136" s="42"/>
      <c r="I136" s="42"/>
    </row>
    <row r="137" spans="2:9">
      <c r="B137" s="42"/>
      <c r="I137" s="42"/>
    </row>
    <row r="138" spans="2:9">
      <c r="B138" s="42"/>
      <c r="I138" s="42"/>
    </row>
    <row r="139" spans="2:9">
      <c r="B139" s="42"/>
      <c r="I139" s="42"/>
    </row>
    <row r="140" spans="2:9">
      <c r="B140" s="42"/>
      <c r="I140" s="42"/>
    </row>
    <row r="141" spans="2:9">
      <c r="B141" s="42"/>
      <c r="I141" s="42"/>
    </row>
    <row r="142" spans="2:9">
      <c r="B142" s="42"/>
      <c r="I142" s="42"/>
    </row>
    <row r="143" spans="2:9">
      <c r="B143" s="42"/>
      <c r="I143" s="42"/>
    </row>
    <row r="144" spans="2:9">
      <c r="B144" s="42"/>
      <c r="I144" s="42"/>
    </row>
    <row r="145" spans="2:9">
      <c r="B145" s="42"/>
      <c r="I145" s="42"/>
    </row>
    <row r="146" spans="2:9">
      <c r="B146" s="42"/>
      <c r="I146" s="42"/>
    </row>
    <row r="147" spans="2:9">
      <c r="B147" s="42"/>
      <c r="I147" s="42"/>
    </row>
    <row r="148" spans="2:9">
      <c r="B148" s="42"/>
      <c r="I148" s="42"/>
    </row>
    <row r="149" spans="2:9">
      <c r="B149" s="42"/>
      <c r="I149" s="42"/>
    </row>
    <row r="150" spans="2:9">
      <c r="B150" s="42"/>
      <c r="I150" s="42"/>
    </row>
    <row r="151" spans="2:9">
      <c r="B151" s="42"/>
      <c r="I151" s="42"/>
    </row>
    <row r="152" spans="2:9">
      <c r="B152" s="42"/>
      <c r="I152" s="42"/>
    </row>
    <row r="153" spans="2:9">
      <c r="B153" s="42"/>
      <c r="I153" s="42"/>
    </row>
    <row r="154" spans="2:9">
      <c r="B154" s="42"/>
      <c r="I154" s="42"/>
    </row>
    <row r="155" spans="2:9">
      <c r="B155" s="42"/>
      <c r="I155" s="42"/>
    </row>
    <row r="156" spans="2:9">
      <c r="B156" s="42"/>
      <c r="I156" s="42"/>
    </row>
    <row r="157" spans="2:9">
      <c r="B157" s="42"/>
      <c r="I157" s="42"/>
    </row>
    <row r="158" spans="2:9">
      <c r="B158" s="42"/>
      <c r="I158" s="42"/>
    </row>
    <row r="159" spans="2:9">
      <c r="B159" s="42"/>
      <c r="I159" s="42"/>
    </row>
    <row r="160" spans="2:9">
      <c r="B160" s="42"/>
      <c r="I160" s="42"/>
    </row>
    <row r="161" spans="2:9">
      <c r="B161" s="42"/>
      <c r="I161" s="42"/>
    </row>
    <row r="162" spans="2:9">
      <c r="B162" s="42"/>
      <c r="I162" s="42"/>
    </row>
    <row r="163" spans="2:9">
      <c r="B163" s="42"/>
      <c r="I163" s="42"/>
    </row>
    <row r="164" spans="2:9">
      <c r="B164" s="42"/>
      <c r="I164" s="42"/>
    </row>
    <row r="165" spans="2:9">
      <c r="B165" s="42"/>
      <c r="I165" s="42"/>
    </row>
    <row r="166" spans="2:9">
      <c r="B166" s="42"/>
      <c r="I166" s="42"/>
    </row>
    <row r="167" spans="2:9">
      <c r="B167" s="42"/>
      <c r="I167" s="42"/>
    </row>
    <row r="168" spans="2:9">
      <c r="B168" s="42"/>
      <c r="I168" s="42"/>
    </row>
    <row r="169" spans="2:9">
      <c r="B169" s="42"/>
      <c r="I169" s="42"/>
    </row>
    <row r="170" spans="2:9">
      <c r="B170" s="42"/>
      <c r="I170" s="42"/>
    </row>
    <row r="171" spans="2:9">
      <c r="B171" s="42"/>
      <c r="I171" s="42"/>
    </row>
    <row r="172" spans="2:9">
      <c r="B172" s="42"/>
      <c r="I172" s="42"/>
    </row>
    <row r="173" spans="2:9">
      <c r="B173" s="42"/>
      <c r="I173" s="42"/>
    </row>
    <row r="174" spans="2:9">
      <c r="B174" s="42"/>
      <c r="I174" s="42"/>
    </row>
    <row r="175" spans="2:9">
      <c r="B175" s="42"/>
      <c r="I175" s="42"/>
    </row>
    <row r="176" spans="2:9">
      <c r="B176" s="42"/>
      <c r="I176" s="42"/>
    </row>
    <row r="177" spans="2:9">
      <c r="B177" s="42"/>
      <c r="I177" s="42"/>
    </row>
    <row r="178" spans="2:9">
      <c r="B178" s="42"/>
      <c r="I178" s="42"/>
    </row>
    <row r="179" spans="2:9">
      <c r="B179" s="42"/>
      <c r="I179" s="42"/>
    </row>
    <row r="180" spans="2:9">
      <c r="B180" s="42"/>
      <c r="I180" s="42"/>
    </row>
    <row r="181" spans="2:9">
      <c r="B181" s="42"/>
      <c r="I181" s="42"/>
    </row>
    <row r="182" spans="2:9">
      <c r="B182" s="42"/>
      <c r="I182" s="42"/>
    </row>
    <row r="183" spans="2:9">
      <c r="B183" s="42"/>
      <c r="I183" s="42"/>
    </row>
    <row r="184" spans="2:9">
      <c r="B184" s="42"/>
      <c r="I184" s="42"/>
    </row>
    <row r="185" spans="2:9">
      <c r="B185" s="42"/>
      <c r="I185" s="42"/>
    </row>
    <row r="186" spans="2:9">
      <c r="B186" s="42"/>
      <c r="I186" s="42"/>
    </row>
    <row r="187" spans="2:9">
      <c r="B187" s="42"/>
      <c r="I187" s="42"/>
    </row>
    <row r="188" spans="2:9">
      <c r="B188" s="42"/>
      <c r="I188" s="42"/>
    </row>
    <row r="189" spans="2:9">
      <c r="B189" s="42"/>
      <c r="I189" s="42"/>
    </row>
    <row r="190" spans="2:9">
      <c r="B190" s="42"/>
      <c r="I190" s="42"/>
    </row>
    <row r="191" spans="2:9">
      <c r="B191" s="42"/>
      <c r="I191" s="42"/>
    </row>
    <row r="192" spans="2:9">
      <c r="B192" s="42"/>
      <c r="I192" s="42"/>
    </row>
    <row r="193" spans="2:9">
      <c r="B193" s="42"/>
      <c r="I193" s="42"/>
    </row>
    <row r="194" spans="2:9">
      <c r="B194" s="42"/>
      <c r="I194" s="42"/>
    </row>
    <row r="195" spans="2:9">
      <c r="B195" s="42"/>
      <c r="I195" s="42"/>
    </row>
    <row r="196" spans="2:9">
      <c r="B196" s="42"/>
      <c r="I196" s="42"/>
    </row>
    <row r="197" spans="2:9">
      <c r="B197" s="42"/>
      <c r="I197" s="42"/>
    </row>
    <row r="198" spans="2:9">
      <c r="B198" s="42"/>
      <c r="I198" s="42"/>
    </row>
    <row r="199" spans="2:9">
      <c r="B199" s="42"/>
      <c r="I199" s="42"/>
    </row>
    <row r="200" spans="2:9">
      <c r="B200" s="42"/>
      <c r="I200" s="42"/>
    </row>
    <row r="201" spans="2:9">
      <c r="B201" s="42"/>
      <c r="I201" s="42"/>
    </row>
    <row r="202" spans="2:9">
      <c r="B202" s="42"/>
      <c r="I202" s="42"/>
    </row>
    <row r="203" spans="2:9">
      <c r="B203" s="42"/>
      <c r="I203" s="42"/>
    </row>
    <row r="204" spans="2:9">
      <c r="B204" s="42"/>
      <c r="I204" s="42"/>
    </row>
    <row r="205" spans="2:9">
      <c r="B205" s="42"/>
      <c r="I205" s="42"/>
    </row>
    <row r="206" spans="2:9">
      <c r="B206" s="42"/>
      <c r="I206" s="42"/>
    </row>
    <row r="207" spans="2:9">
      <c r="B207" s="42"/>
      <c r="I207" s="42"/>
    </row>
    <row r="208" spans="2:9">
      <c r="B208" s="42"/>
      <c r="I208" s="42"/>
    </row>
    <row r="209" spans="2:9">
      <c r="B209" s="42"/>
      <c r="I209" s="42"/>
    </row>
    <row r="210" spans="2:9">
      <c r="B210" s="42"/>
      <c r="I210" s="42"/>
    </row>
    <row r="211" spans="2:9">
      <c r="B211" s="42"/>
      <c r="I211" s="42"/>
    </row>
    <row r="218" spans="2:9">
      <c r="B218" s="42"/>
      <c r="I218" s="42"/>
    </row>
  </sheetData>
  <mergeCells count="24">
    <mergeCell ref="AA3:AA5"/>
    <mergeCell ref="A6:B6"/>
    <mergeCell ref="M3:M5"/>
    <mergeCell ref="N3:N5"/>
    <mergeCell ref="O3:O5"/>
    <mergeCell ref="P3:P5"/>
    <mergeCell ref="Q3:Q5"/>
    <mergeCell ref="R3:R5"/>
    <mergeCell ref="S3:T5"/>
    <mergeCell ref="U3:V5"/>
    <mergeCell ref="A3:A5"/>
    <mergeCell ref="B3:B5"/>
    <mergeCell ref="I3:I5"/>
    <mergeCell ref="J3:J5"/>
    <mergeCell ref="W3:W6"/>
    <mergeCell ref="A47:V47"/>
    <mergeCell ref="K3:K5"/>
    <mergeCell ref="L3:L5"/>
    <mergeCell ref="I1:V1"/>
    <mergeCell ref="A2:V2"/>
    <mergeCell ref="C3:E3"/>
    <mergeCell ref="F3:H3"/>
    <mergeCell ref="F4:H4"/>
    <mergeCell ref="C4:E4"/>
  </mergeCells>
  <pageMargins left="0.2" right="0.2" top="0.5" bottom="0.5" header="0.3" footer="0.3"/>
  <pageSetup paperSize="9"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00411-E9B8-4301-B7D7-D74E6D76A3F8}">
  <dimension ref="A1:K45"/>
  <sheetViews>
    <sheetView topLeftCell="A34" workbookViewId="0">
      <selection activeCell="H41" sqref="H41"/>
    </sheetView>
  </sheetViews>
  <sheetFormatPr defaultColWidth="9.140625" defaultRowHeight="15"/>
  <cols>
    <col min="1" max="1" width="9.140625" style="2"/>
    <col min="2" max="2" width="13.5703125" style="2" customWidth="1"/>
    <col min="3" max="5" width="9.140625" style="2"/>
    <col min="6" max="6" width="18.42578125" style="2" customWidth="1"/>
    <col min="7" max="10" width="9.140625" style="2"/>
    <col min="11" max="11" width="16.42578125" style="2" customWidth="1"/>
    <col min="12" max="16384" width="9.140625" style="2"/>
  </cols>
  <sheetData>
    <row r="1" spans="1:11" s="25" customFormat="1" ht="15.75">
      <c r="B1" s="24"/>
      <c r="C1" s="110" t="s">
        <v>217</v>
      </c>
      <c r="D1" s="110"/>
      <c r="E1" s="110"/>
      <c r="F1" s="110"/>
      <c r="G1" s="110"/>
      <c r="H1" s="110"/>
      <c r="I1" s="110"/>
      <c r="J1" s="110"/>
    </row>
    <row r="2" spans="1:11" s="25" customFormat="1" ht="43.5" customHeight="1">
      <c r="A2" s="111" t="s">
        <v>218</v>
      </c>
      <c r="B2" s="111"/>
      <c r="C2" s="111"/>
      <c r="D2" s="111"/>
      <c r="E2" s="111"/>
      <c r="F2" s="111"/>
      <c r="G2" s="111"/>
      <c r="H2" s="111"/>
      <c r="I2" s="111"/>
      <c r="J2" s="111"/>
      <c r="K2" s="65"/>
    </row>
    <row r="3" spans="1:11" ht="15" customHeight="1">
      <c r="A3" s="87" t="s">
        <v>0</v>
      </c>
      <c r="B3" s="118" t="s">
        <v>1</v>
      </c>
      <c r="C3" s="112" t="s">
        <v>97</v>
      </c>
      <c r="D3" s="113"/>
      <c r="E3" s="114"/>
      <c r="F3" s="115" t="s">
        <v>219</v>
      </c>
      <c r="G3" s="87" t="s">
        <v>102</v>
      </c>
      <c r="H3" s="87"/>
      <c r="I3" s="88" t="s">
        <v>105</v>
      </c>
      <c r="J3" s="88"/>
    </row>
    <row r="4" spans="1:11" ht="58.5" customHeight="1">
      <c r="A4" s="87"/>
      <c r="B4" s="118"/>
      <c r="C4" s="29" t="s">
        <v>63</v>
      </c>
      <c r="D4" s="29" t="s">
        <v>108</v>
      </c>
      <c r="E4" s="67" t="s">
        <v>109</v>
      </c>
      <c r="F4" s="116"/>
      <c r="G4" s="87"/>
      <c r="H4" s="87"/>
      <c r="I4" s="88"/>
      <c r="J4" s="88"/>
    </row>
    <row r="5" spans="1:11" ht="99.75">
      <c r="A5" s="98" t="s">
        <v>3</v>
      </c>
      <c r="B5" s="98"/>
      <c r="C5" s="45">
        <f>C6+C16+C23+C29+C36+C40</f>
        <v>130</v>
      </c>
      <c r="D5" s="45">
        <f t="shared" ref="D5:E5" si="0">D6+D16+D23+D29+D36+D40</f>
        <v>73</v>
      </c>
      <c r="E5" s="45">
        <f t="shared" si="0"/>
        <v>57</v>
      </c>
      <c r="F5" s="117"/>
      <c r="G5" s="29" t="s">
        <v>103</v>
      </c>
      <c r="H5" s="34" t="s">
        <v>104</v>
      </c>
      <c r="I5" s="19" t="s">
        <v>106</v>
      </c>
      <c r="J5" s="16" t="s">
        <v>107</v>
      </c>
    </row>
    <row r="6" spans="1:11" ht="42.75">
      <c r="A6" s="45" t="s">
        <v>5</v>
      </c>
      <c r="B6" s="50" t="s">
        <v>6</v>
      </c>
      <c r="C6" s="45">
        <f>SUM(C7:C15)</f>
        <v>25</v>
      </c>
      <c r="D6" s="45">
        <f>SUM(D7:D15)</f>
        <v>16</v>
      </c>
      <c r="E6" s="45">
        <f>SUM(E7:E15)</f>
        <v>9</v>
      </c>
      <c r="F6" s="66"/>
      <c r="G6" s="66"/>
      <c r="H6" s="66"/>
      <c r="I6" s="14"/>
      <c r="J6" s="14"/>
      <c r="K6" s="45"/>
    </row>
    <row r="7" spans="1:11" ht="15" customHeight="1">
      <c r="A7" s="49">
        <v>1</v>
      </c>
      <c r="B7" s="51" t="s">
        <v>7</v>
      </c>
      <c r="C7" s="49">
        <f>D7+E7</f>
        <v>2</v>
      </c>
      <c r="D7" s="49">
        <v>2</v>
      </c>
      <c r="E7" s="49">
        <v>0</v>
      </c>
      <c r="F7" s="69" t="s">
        <v>220</v>
      </c>
      <c r="G7" s="68" t="s">
        <v>12</v>
      </c>
      <c r="H7" s="68" t="s">
        <v>12</v>
      </c>
      <c r="I7" s="14" t="s">
        <v>12</v>
      </c>
      <c r="J7" s="14" t="s">
        <v>12</v>
      </c>
      <c r="K7" s="49" t="s">
        <v>111</v>
      </c>
    </row>
    <row r="8" spans="1:11" ht="15" customHeight="1">
      <c r="A8" s="49">
        <v>2</v>
      </c>
      <c r="B8" s="51" t="s">
        <v>8</v>
      </c>
      <c r="C8" s="49">
        <f t="shared" ref="C8:C45" si="1">D8+E8</f>
        <v>1</v>
      </c>
      <c r="D8" s="49">
        <v>1</v>
      </c>
      <c r="E8" s="49">
        <v>0</v>
      </c>
      <c r="F8" s="70" t="s">
        <v>220</v>
      </c>
      <c r="G8" s="68" t="s">
        <v>12</v>
      </c>
      <c r="H8" s="68" t="s">
        <v>12</v>
      </c>
      <c r="I8" s="14" t="s">
        <v>12</v>
      </c>
      <c r="J8" s="14" t="s">
        <v>12</v>
      </c>
      <c r="K8" s="49"/>
    </row>
    <row r="9" spans="1:11" ht="15" customHeight="1">
      <c r="A9" s="49">
        <v>3</v>
      </c>
      <c r="B9" s="51" t="s">
        <v>9</v>
      </c>
      <c r="C9" s="49">
        <f t="shared" si="1"/>
        <v>1</v>
      </c>
      <c r="D9" s="49">
        <v>1</v>
      </c>
      <c r="E9" s="49">
        <v>0</v>
      </c>
      <c r="F9" s="70" t="s">
        <v>220</v>
      </c>
      <c r="G9" s="68" t="s">
        <v>12</v>
      </c>
      <c r="H9" s="68" t="s">
        <v>12</v>
      </c>
      <c r="I9" s="14" t="s">
        <v>12</v>
      </c>
      <c r="J9" s="14" t="s">
        <v>12</v>
      </c>
      <c r="K9" s="49"/>
    </row>
    <row r="10" spans="1:11" ht="44.25" customHeight="1">
      <c r="A10" s="49">
        <v>4</v>
      </c>
      <c r="B10" s="51" t="s">
        <v>10</v>
      </c>
      <c r="C10" s="49">
        <f t="shared" si="1"/>
        <v>8</v>
      </c>
      <c r="D10" s="49">
        <v>2</v>
      </c>
      <c r="E10" s="49">
        <v>6</v>
      </c>
      <c r="F10" s="70" t="s">
        <v>220</v>
      </c>
      <c r="G10" s="68" t="s">
        <v>12</v>
      </c>
      <c r="H10" s="68" t="s">
        <v>12</v>
      </c>
      <c r="I10" s="14" t="s">
        <v>12</v>
      </c>
      <c r="J10" s="14" t="s">
        <v>12</v>
      </c>
      <c r="K10" s="49" t="s">
        <v>112</v>
      </c>
    </row>
    <row r="11" spans="1:11" s="72" customFormat="1" ht="15" customHeight="1">
      <c r="A11" s="49">
        <v>5</v>
      </c>
      <c r="B11" s="51" t="s">
        <v>13</v>
      </c>
      <c r="C11" s="49">
        <f t="shared" si="1"/>
        <v>4</v>
      </c>
      <c r="D11" s="49">
        <v>2</v>
      </c>
      <c r="E11" s="49">
        <v>2</v>
      </c>
      <c r="F11" s="71" t="s">
        <v>220</v>
      </c>
      <c r="G11" s="68" t="s">
        <v>12</v>
      </c>
      <c r="H11" s="68" t="s">
        <v>12</v>
      </c>
      <c r="I11" s="14" t="s">
        <v>12</v>
      </c>
      <c r="J11" s="14" t="s">
        <v>12</v>
      </c>
      <c r="K11" s="49" t="s">
        <v>114</v>
      </c>
    </row>
    <row r="12" spans="1:11" ht="15" customHeight="1">
      <c r="A12" s="49">
        <v>6</v>
      </c>
      <c r="B12" s="51" t="s">
        <v>14</v>
      </c>
      <c r="C12" s="49">
        <f t="shared" si="1"/>
        <v>4</v>
      </c>
      <c r="D12" s="49">
        <v>3</v>
      </c>
      <c r="E12" s="49">
        <v>1</v>
      </c>
      <c r="F12" s="70" t="s">
        <v>220</v>
      </c>
      <c r="G12" s="68" t="s">
        <v>12</v>
      </c>
      <c r="H12" s="68" t="s">
        <v>12</v>
      </c>
      <c r="I12" s="14" t="s">
        <v>12</v>
      </c>
      <c r="J12" s="14" t="s">
        <v>12</v>
      </c>
      <c r="K12" s="49" t="s">
        <v>115</v>
      </c>
    </row>
    <row r="13" spans="1:11" ht="15" customHeight="1">
      <c r="A13" s="49">
        <v>7</v>
      </c>
      <c r="B13" s="51" t="s">
        <v>15</v>
      </c>
      <c r="C13" s="49">
        <f t="shared" si="1"/>
        <v>2</v>
      </c>
      <c r="D13" s="49">
        <v>2</v>
      </c>
      <c r="E13" s="49">
        <v>0</v>
      </c>
      <c r="F13" s="70" t="s">
        <v>220</v>
      </c>
      <c r="G13" s="68" t="s">
        <v>12</v>
      </c>
      <c r="H13" s="68" t="s">
        <v>12</v>
      </c>
      <c r="I13" s="14" t="s">
        <v>12</v>
      </c>
      <c r="J13" s="14" t="s">
        <v>12</v>
      </c>
      <c r="K13" s="49"/>
    </row>
    <row r="14" spans="1:11" ht="15" customHeight="1">
      <c r="A14" s="49">
        <v>8</v>
      </c>
      <c r="B14" s="51" t="s">
        <v>16</v>
      </c>
      <c r="C14" s="49">
        <f t="shared" si="1"/>
        <v>2</v>
      </c>
      <c r="D14" s="49">
        <v>2</v>
      </c>
      <c r="E14" s="49">
        <v>0</v>
      </c>
      <c r="F14" s="70" t="s">
        <v>220</v>
      </c>
      <c r="G14" s="68" t="s">
        <v>12</v>
      </c>
      <c r="H14" s="68" t="s">
        <v>12</v>
      </c>
      <c r="I14" s="14" t="s">
        <v>12</v>
      </c>
      <c r="J14" s="14" t="s">
        <v>12</v>
      </c>
      <c r="K14" s="49"/>
    </row>
    <row r="15" spans="1:11" ht="15" customHeight="1">
      <c r="A15" s="49">
        <v>9</v>
      </c>
      <c r="B15" s="51" t="s">
        <v>17</v>
      </c>
      <c r="C15" s="49">
        <f t="shared" si="1"/>
        <v>1</v>
      </c>
      <c r="D15" s="49">
        <v>1</v>
      </c>
      <c r="E15" s="49">
        <v>0</v>
      </c>
      <c r="F15" s="70" t="s">
        <v>220</v>
      </c>
      <c r="G15" s="68" t="s">
        <v>12</v>
      </c>
      <c r="H15" s="68" t="s">
        <v>12</v>
      </c>
      <c r="I15" s="14" t="s">
        <v>12</v>
      </c>
      <c r="J15" s="14" t="s">
        <v>12</v>
      </c>
      <c r="K15" s="49"/>
    </row>
    <row r="16" spans="1:11" ht="30">
      <c r="A16" s="45" t="s">
        <v>18</v>
      </c>
      <c r="B16" s="50" t="s">
        <v>19</v>
      </c>
      <c r="C16" s="45">
        <f t="shared" si="1"/>
        <v>31</v>
      </c>
      <c r="D16" s="45">
        <f>SUM(D17:D22)</f>
        <v>15</v>
      </c>
      <c r="E16" s="45">
        <f>SUM(E17:E22)</f>
        <v>16</v>
      </c>
      <c r="F16" s="70" t="s">
        <v>220</v>
      </c>
      <c r="G16" s="68" t="s">
        <v>12</v>
      </c>
      <c r="H16" s="68" t="s">
        <v>12</v>
      </c>
      <c r="I16" s="14" t="s">
        <v>12</v>
      </c>
      <c r="J16" s="14" t="s">
        <v>12</v>
      </c>
      <c r="K16" s="49"/>
    </row>
    <row r="17" spans="1:11" ht="30">
      <c r="A17" s="49">
        <v>10</v>
      </c>
      <c r="B17" s="51" t="s">
        <v>20</v>
      </c>
      <c r="C17" s="49">
        <f t="shared" si="1"/>
        <v>2</v>
      </c>
      <c r="D17" s="49">
        <v>2</v>
      </c>
      <c r="E17" s="49"/>
      <c r="F17" s="70" t="s">
        <v>220</v>
      </c>
      <c r="G17" s="68" t="s">
        <v>12</v>
      </c>
      <c r="H17" s="68" t="s">
        <v>12</v>
      </c>
      <c r="I17" s="14" t="s">
        <v>12</v>
      </c>
      <c r="J17" s="14" t="s">
        <v>12</v>
      </c>
      <c r="K17" s="49" t="s">
        <v>113</v>
      </c>
    </row>
    <row r="18" spans="1:11" ht="30">
      <c r="A18" s="49">
        <v>11</v>
      </c>
      <c r="B18" s="51" t="s">
        <v>21</v>
      </c>
      <c r="C18" s="49">
        <f t="shared" si="1"/>
        <v>13</v>
      </c>
      <c r="D18" s="49">
        <v>3</v>
      </c>
      <c r="E18" s="49">
        <v>10</v>
      </c>
      <c r="F18" s="70" t="s">
        <v>220</v>
      </c>
      <c r="G18" s="68" t="s">
        <v>12</v>
      </c>
      <c r="H18" s="68" t="s">
        <v>12</v>
      </c>
      <c r="I18" s="14" t="s">
        <v>12</v>
      </c>
      <c r="J18" s="14" t="s">
        <v>12</v>
      </c>
      <c r="K18" s="49"/>
    </row>
    <row r="19" spans="1:11" ht="30">
      <c r="A19" s="49">
        <v>12</v>
      </c>
      <c r="B19" s="51" t="s">
        <v>23</v>
      </c>
      <c r="C19" s="49">
        <f t="shared" si="1"/>
        <v>6</v>
      </c>
      <c r="D19" s="49">
        <v>3</v>
      </c>
      <c r="E19" s="49">
        <v>3</v>
      </c>
      <c r="F19" s="70" t="s">
        <v>220</v>
      </c>
      <c r="G19" s="68" t="s">
        <v>12</v>
      </c>
      <c r="H19" s="68" t="s">
        <v>12</v>
      </c>
      <c r="I19" s="14" t="s">
        <v>12</v>
      </c>
      <c r="J19" s="14" t="s">
        <v>12</v>
      </c>
      <c r="K19" s="49" t="s">
        <v>116</v>
      </c>
    </row>
    <row r="20" spans="1:11" ht="30">
      <c r="A20" s="49">
        <v>13</v>
      </c>
      <c r="B20" s="51" t="s">
        <v>24</v>
      </c>
      <c r="C20" s="49">
        <f t="shared" si="1"/>
        <v>1</v>
      </c>
      <c r="D20" s="49">
        <v>0</v>
      </c>
      <c r="E20" s="49">
        <v>1</v>
      </c>
      <c r="F20" s="70" t="s">
        <v>220</v>
      </c>
      <c r="G20" s="68" t="s">
        <v>12</v>
      </c>
      <c r="H20" s="68" t="s">
        <v>12</v>
      </c>
      <c r="I20" s="14" t="s">
        <v>12</v>
      </c>
      <c r="J20" s="14" t="s">
        <v>12</v>
      </c>
      <c r="K20" s="49"/>
    </row>
    <row r="21" spans="1:11" ht="30">
      <c r="A21" s="49">
        <v>14</v>
      </c>
      <c r="B21" s="51" t="s">
        <v>26</v>
      </c>
      <c r="C21" s="49">
        <f t="shared" si="1"/>
        <v>6</v>
      </c>
      <c r="D21" s="49">
        <v>4</v>
      </c>
      <c r="E21" s="49">
        <v>2</v>
      </c>
      <c r="F21" s="73"/>
      <c r="G21" s="68"/>
      <c r="H21" s="68"/>
      <c r="I21" s="14"/>
      <c r="J21" s="14"/>
      <c r="K21" s="49" t="s">
        <v>118</v>
      </c>
    </row>
    <row r="22" spans="1:11" ht="30">
      <c r="A22" s="49">
        <v>15</v>
      </c>
      <c r="B22" s="51" t="s">
        <v>25</v>
      </c>
      <c r="C22" s="49">
        <f t="shared" si="1"/>
        <v>3</v>
      </c>
      <c r="D22" s="49">
        <v>3</v>
      </c>
      <c r="E22" s="49">
        <v>0</v>
      </c>
      <c r="F22" s="70" t="s">
        <v>220</v>
      </c>
      <c r="G22" s="68" t="s">
        <v>12</v>
      </c>
      <c r="H22" s="68" t="s">
        <v>12</v>
      </c>
      <c r="I22" s="14" t="s">
        <v>12</v>
      </c>
      <c r="J22" s="14" t="s">
        <v>12</v>
      </c>
      <c r="K22" s="49" t="s">
        <v>117</v>
      </c>
    </row>
    <row r="23" spans="1:11" ht="57">
      <c r="A23" s="45" t="s">
        <v>27</v>
      </c>
      <c r="B23" s="50" t="s">
        <v>158</v>
      </c>
      <c r="C23" s="45">
        <f>SUM(C24:C28)</f>
        <v>16</v>
      </c>
      <c r="D23" s="45">
        <f t="shared" ref="D23:E23" si="2">SUM(D24:D28)</f>
        <v>6</v>
      </c>
      <c r="E23" s="45">
        <f t="shared" si="2"/>
        <v>10</v>
      </c>
      <c r="F23" s="70" t="s">
        <v>220</v>
      </c>
      <c r="G23" s="68" t="s">
        <v>12</v>
      </c>
      <c r="H23" s="68" t="s">
        <v>12</v>
      </c>
      <c r="I23" s="14" t="s">
        <v>12</v>
      </c>
      <c r="J23" s="14" t="s">
        <v>12</v>
      </c>
      <c r="K23" s="49"/>
    </row>
    <row r="24" spans="1:11" ht="30">
      <c r="A24" s="49">
        <v>16</v>
      </c>
      <c r="B24" s="51" t="s">
        <v>28</v>
      </c>
      <c r="C24" s="49">
        <f t="shared" si="1"/>
        <v>3</v>
      </c>
      <c r="D24" s="49">
        <v>1</v>
      </c>
      <c r="E24" s="49">
        <v>2</v>
      </c>
      <c r="F24" s="70" t="s">
        <v>220</v>
      </c>
      <c r="G24" s="68" t="s">
        <v>12</v>
      </c>
      <c r="H24" s="68" t="s">
        <v>12</v>
      </c>
      <c r="I24" s="14" t="s">
        <v>12</v>
      </c>
      <c r="J24" s="14" t="s">
        <v>12</v>
      </c>
      <c r="K24" s="49"/>
    </row>
    <row r="25" spans="1:11" ht="30">
      <c r="A25" s="49">
        <v>17</v>
      </c>
      <c r="B25" s="51" t="s">
        <v>29</v>
      </c>
      <c r="C25" s="49">
        <f t="shared" si="1"/>
        <v>9</v>
      </c>
      <c r="D25" s="49">
        <v>1</v>
      </c>
      <c r="E25" s="49">
        <v>8</v>
      </c>
      <c r="F25" s="70" t="s">
        <v>220</v>
      </c>
      <c r="G25" s="68" t="s">
        <v>12</v>
      </c>
      <c r="H25" s="68" t="s">
        <v>12</v>
      </c>
      <c r="I25" s="14" t="s">
        <v>12</v>
      </c>
      <c r="J25" s="14" t="s">
        <v>12</v>
      </c>
      <c r="K25" s="49"/>
    </row>
    <row r="26" spans="1:11" s="37" customFormat="1" ht="30">
      <c r="A26" s="49">
        <v>18</v>
      </c>
      <c r="B26" s="51" t="s">
        <v>30</v>
      </c>
      <c r="C26" s="49">
        <f t="shared" si="1"/>
        <v>1</v>
      </c>
      <c r="D26" s="49">
        <v>1</v>
      </c>
      <c r="E26" s="49">
        <v>0</v>
      </c>
      <c r="F26" s="70" t="s">
        <v>220</v>
      </c>
      <c r="G26" s="68" t="s">
        <v>12</v>
      </c>
      <c r="H26" s="68" t="s">
        <v>12</v>
      </c>
      <c r="I26" s="14" t="s">
        <v>12</v>
      </c>
      <c r="J26" s="14" t="s">
        <v>12</v>
      </c>
      <c r="K26" s="49"/>
    </row>
    <row r="27" spans="1:11" ht="30">
      <c r="A27" s="49">
        <v>19</v>
      </c>
      <c r="B27" s="51" t="s">
        <v>31</v>
      </c>
      <c r="C27" s="49">
        <f t="shared" si="1"/>
        <v>2</v>
      </c>
      <c r="D27" s="49">
        <v>2</v>
      </c>
      <c r="E27" s="49">
        <v>0</v>
      </c>
      <c r="F27" s="70" t="s">
        <v>220</v>
      </c>
      <c r="G27" s="68" t="s">
        <v>12</v>
      </c>
      <c r="H27" s="68" t="s">
        <v>12</v>
      </c>
      <c r="I27" s="14" t="s">
        <v>12</v>
      </c>
      <c r="J27" s="14" t="s">
        <v>12</v>
      </c>
      <c r="K27" s="49" t="s">
        <v>120</v>
      </c>
    </row>
    <row r="28" spans="1:11" ht="30">
      <c r="A28" s="49">
        <v>20</v>
      </c>
      <c r="B28" s="51" t="s">
        <v>32</v>
      </c>
      <c r="C28" s="49">
        <f t="shared" si="1"/>
        <v>1</v>
      </c>
      <c r="D28" s="49">
        <v>1</v>
      </c>
      <c r="E28" s="49">
        <v>0</v>
      </c>
      <c r="F28" s="70" t="s">
        <v>220</v>
      </c>
      <c r="G28" s="68" t="s">
        <v>12</v>
      </c>
      <c r="H28" s="68" t="s">
        <v>12</v>
      </c>
      <c r="I28" s="14" t="s">
        <v>12</v>
      </c>
      <c r="J28" s="14" t="s">
        <v>12</v>
      </c>
      <c r="K28" s="49"/>
    </row>
    <row r="29" spans="1:11" ht="57">
      <c r="A29" s="45" t="s">
        <v>27</v>
      </c>
      <c r="B29" s="50" t="s">
        <v>146</v>
      </c>
      <c r="C29" s="45">
        <f>SUM(C30:C35)</f>
        <v>16</v>
      </c>
      <c r="D29" s="45">
        <f t="shared" ref="D29:E29" si="3">SUM(D30:D35)</f>
        <v>14</v>
      </c>
      <c r="E29" s="45">
        <f t="shared" si="3"/>
        <v>2</v>
      </c>
      <c r="F29" s="70" t="s">
        <v>220</v>
      </c>
      <c r="G29" s="68" t="s">
        <v>12</v>
      </c>
      <c r="H29" s="68" t="s">
        <v>12</v>
      </c>
      <c r="I29" s="14" t="s">
        <v>12</v>
      </c>
      <c r="J29" s="14" t="s">
        <v>12</v>
      </c>
      <c r="K29" s="45"/>
    </row>
    <row r="30" spans="1:11" s="72" customFormat="1" ht="30">
      <c r="A30" s="49">
        <v>21</v>
      </c>
      <c r="B30" s="51" t="s">
        <v>33</v>
      </c>
      <c r="C30" s="49">
        <f t="shared" si="1"/>
        <v>3</v>
      </c>
      <c r="D30" s="49">
        <v>3</v>
      </c>
      <c r="E30" s="49">
        <v>0</v>
      </c>
      <c r="F30" s="71" t="s">
        <v>220</v>
      </c>
      <c r="G30" s="68" t="s">
        <v>12</v>
      </c>
      <c r="H30" s="68" t="s">
        <v>12</v>
      </c>
      <c r="I30" s="14" t="s">
        <v>12</v>
      </c>
      <c r="J30" s="14" t="s">
        <v>12</v>
      </c>
      <c r="K30" s="49" t="s">
        <v>121</v>
      </c>
    </row>
    <row r="31" spans="1:11" ht="30">
      <c r="A31" s="49">
        <v>22</v>
      </c>
      <c r="B31" s="51" t="s">
        <v>34</v>
      </c>
      <c r="C31" s="49">
        <f t="shared" si="1"/>
        <v>2</v>
      </c>
      <c r="D31" s="49">
        <v>2</v>
      </c>
      <c r="E31" s="49">
        <v>0</v>
      </c>
      <c r="F31" s="70" t="s">
        <v>220</v>
      </c>
      <c r="G31" s="68" t="s">
        <v>12</v>
      </c>
      <c r="H31" s="68" t="s">
        <v>12</v>
      </c>
      <c r="I31" s="14" t="s">
        <v>12</v>
      </c>
      <c r="J31" s="14" t="s">
        <v>12</v>
      </c>
      <c r="K31" s="49" t="s">
        <v>122</v>
      </c>
    </row>
    <row r="32" spans="1:11" ht="30">
      <c r="A32" s="49">
        <v>23</v>
      </c>
      <c r="B32" s="51" t="s">
        <v>37</v>
      </c>
      <c r="C32" s="49">
        <f t="shared" si="1"/>
        <v>2</v>
      </c>
      <c r="D32" s="49">
        <v>2</v>
      </c>
      <c r="E32" s="49">
        <v>0</v>
      </c>
      <c r="F32" s="70" t="s">
        <v>220</v>
      </c>
      <c r="G32" s="68" t="s">
        <v>12</v>
      </c>
      <c r="H32" s="68" t="s">
        <v>12</v>
      </c>
      <c r="I32" s="14" t="s">
        <v>12</v>
      </c>
      <c r="J32" s="14" t="s">
        <v>12</v>
      </c>
      <c r="K32" s="49" t="s">
        <v>124</v>
      </c>
    </row>
    <row r="33" spans="1:11" ht="30">
      <c r="A33" s="49">
        <v>24</v>
      </c>
      <c r="B33" s="51" t="s">
        <v>38</v>
      </c>
      <c r="C33" s="49">
        <f t="shared" si="1"/>
        <v>5</v>
      </c>
      <c r="D33" s="49">
        <v>3</v>
      </c>
      <c r="E33" s="49">
        <v>2</v>
      </c>
      <c r="F33" s="73"/>
      <c r="G33" s="68"/>
      <c r="H33" s="68"/>
      <c r="I33" s="14"/>
      <c r="J33" s="14"/>
      <c r="K33" s="49" t="s">
        <v>123</v>
      </c>
    </row>
    <row r="34" spans="1:11" ht="30">
      <c r="A34" s="49">
        <v>25</v>
      </c>
      <c r="B34" s="51" t="s">
        <v>35</v>
      </c>
      <c r="C34" s="49">
        <f t="shared" si="1"/>
        <v>2</v>
      </c>
      <c r="D34" s="49">
        <v>2</v>
      </c>
      <c r="E34" s="49">
        <v>0</v>
      </c>
      <c r="F34" s="70" t="s">
        <v>220</v>
      </c>
      <c r="G34" s="68" t="s">
        <v>12</v>
      </c>
      <c r="H34" s="68" t="s">
        <v>12</v>
      </c>
      <c r="I34" s="14" t="s">
        <v>12</v>
      </c>
      <c r="J34" s="14" t="s">
        <v>12</v>
      </c>
      <c r="K34" s="49" t="s">
        <v>125</v>
      </c>
    </row>
    <row r="35" spans="1:11" ht="30">
      <c r="A35" s="49">
        <v>26</v>
      </c>
      <c r="B35" s="51" t="s">
        <v>39</v>
      </c>
      <c r="C35" s="49">
        <f t="shared" si="1"/>
        <v>2</v>
      </c>
      <c r="D35" s="49">
        <v>2</v>
      </c>
      <c r="E35" s="49">
        <v>0</v>
      </c>
      <c r="F35" s="70" t="s">
        <v>220</v>
      </c>
      <c r="G35" s="68" t="s">
        <v>12</v>
      </c>
      <c r="H35" s="68" t="s">
        <v>12</v>
      </c>
      <c r="I35" s="14" t="s">
        <v>12</v>
      </c>
      <c r="J35" s="14" t="s">
        <v>12</v>
      </c>
      <c r="K35" s="49"/>
    </row>
    <row r="36" spans="1:11" ht="30">
      <c r="A36" s="45" t="s">
        <v>40</v>
      </c>
      <c r="B36" s="50" t="s">
        <v>41</v>
      </c>
      <c r="C36" s="45">
        <f t="shared" si="1"/>
        <v>28</v>
      </c>
      <c r="D36" s="45">
        <f>SUM(D37:D39)</f>
        <v>10</v>
      </c>
      <c r="E36" s="45">
        <f>SUM(E37:E39)</f>
        <v>18</v>
      </c>
      <c r="F36" s="70" t="s">
        <v>220</v>
      </c>
      <c r="G36" s="68" t="s">
        <v>12</v>
      </c>
      <c r="H36" s="68" t="s">
        <v>12</v>
      </c>
      <c r="I36" s="14" t="s">
        <v>12</v>
      </c>
      <c r="J36" s="14" t="s">
        <v>12</v>
      </c>
      <c r="K36" s="49"/>
    </row>
    <row r="37" spans="1:11" ht="30">
      <c r="A37" s="49">
        <v>27</v>
      </c>
      <c r="B37" s="51" t="s">
        <v>42</v>
      </c>
      <c r="C37" s="49">
        <f t="shared" si="1"/>
        <v>22</v>
      </c>
      <c r="D37" s="49">
        <f>3+2+1</f>
        <v>6</v>
      </c>
      <c r="E37" s="49">
        <f>15+1</f>
        <v>16</v>
      </c>
      <c r="F37" s="70" t="s">
        <v>220</v>
      </c>
      <c r="G37" s="68" t="s">
        <v>12</v>
      </c>
      <c r="H37" s="68" t="s">
        <v>12</v>
      </c>
      <c r="I37" s="14" t="s">
        <v>12</v>
      </c>
      <c r="J37" s="14" t="s">
        <v>12</v>
      </c>
      <c r="K37" s="49" t="s">
        <v>126</v>
      </c>
    </row>
    <row r="38" spans="1:11" ht="30">
      <c r="A38" s="49">
        <v>28</v>
      </c>
      <c r="B38" s="51" t="s">
        <v>43</v>
      </c>
      <c r="C38" s="49">
        <f t="shared" si="1"/>
        <v>2</v>
      </c>
      <c r="D38" s="49">
        <v>2</v>
      </c>
      <c r="E38" s="49">
        <v>0</v>
      </c>
      <c r="F38" s="70" t="s">
        <v>220</v>
      </c>
      <c r="G38" s="68" t="s">
        <v>12</v>
      </c>
      <c r="H38" s="68" t="s">
        <v>12</v>
      </c>
      <c r="I38" s="14" t="s">
        <v>12</v>
      </c>
      <c r="J38" s="14" t="s">
        <v>12</v>
      </c>
      <c r="K38" s="49" t="s">
        <v>127</v>
      </c>
    </row>
    <row r="39" spans="1:11" ht="30">
      <c r="A39" s="49">
        <v>29</v>
      </c>
      <c r="B39" s="51" t="s">
        <v>44</v>
      </c>
      <c r="C39" s="49">
        <f t="shared" si="1"/>
        <v>4</v>
      </c>
      <c r="D39" s="49">
        <v>2</v>
      </c>
      <c r="E39" s="49">
        <v>2</v>
      </c>
      <c r="F39" s="70" t="s">
        <v>220</v>
      </c>
      <c r="G39" s="68" t="s">
        <v>12</v>
      </c>
      <c r="H39" s="68" t="s">
        <v>12</v>
      </c>
      <c r="I39" s="14" t="s">
        <v>12</v>
      </c>
      <c r="J39" s="14" t="s">
        <v>12</v>
      </c>
      <c r="K39" s="49" t="s">
        <v>128</v>
      </c>
    </row>
    <row r="40" spans="1:11" ht="42.75">
      <c r="A40" s="45" t="s">
        <v>45</v>
      </c>
      <c r="B40" s="50" t="s">
        <v>46</v>
      </c>
      <c r="C40" s="45">
        <f t="shared" si="1"/>
        <v>14</v>
      </c>
      <c r="D40" s="45">
        <f>SUM(D41:D45)</f>
        <v>12</v>
      </c>
      <c r="E40" s="45">
        <f>SUM(E41:E45)</f>
        <v>2</v>
      </c>
      <c r="F40" s="70" t="s">
        <v>220</v>
      </c>
      <c r="G40" s="68" t="s">
        <v>12</v>
      </c>
      <c r="H40" s="68" t="s">
        <v>12</v>
      </c>
      <c r="I40" s="14" t="s">
        <v>12</v>
      </c>
      <c r="J40" s="14" t="s">
        <v>12</v>
      </c>
      <c r="K40" s="49"/>
    </row>
    <row r="41" spans="1:11" ht="30">
      <c r="A41" s="49">
        <v>30</v>
      </c>
      <c r="B41" s="51" t="s">
        <v>47</v>
      </c>
      <c r="C41" s="49">
        <f t="shared" si="1"/>
        <v>2</v>
      </c>
      <c r="D41" s="49">
        <v>2</v>
      </c>
      <c r="E41" s="49">
        <v>0</v>
      </c>
      <c r="F41" s="70" t="s">
        <v>220</v>
      </c>
      <c r="G41" s="68" t="s">
        <v>12</v>
      </c>
      <c r="H41" s="68" t="s">
        <v>12</v>
      </c>
      <c r="I41" s="14" t="s">
        <v>12</v>
      </c>
      <c r="J41" s="14" t="s">
        <v>12</v>
      </c>
      <c r="K41" s="49" t="s">
        <v>129</v>
      </c>
    </row>
    <row r="42" spans="1:11" ht="30">
      <c r="A42" s="49">
        <v>31</v>
      </c>
      <c r="B42" s="51" t="s">
        <v>48</v>
      </c>
      <c r="C42" s="49">
        <f t="shared" si="1"/>
        <v>2</v>
      </c>
      <c r="D42" s="49">
        <v>2</v>
      </c>
      <c r="E42" s="49">
        <v>0</v>
      </c>
      <c r="F42" s="70" t="s">
        <v>220</v>
      </c>
      <c r="G42" s="68" t="s">
        <v>12</v>
      </c>
      <c r="H42" s="68" t="s">
        <v>12</v>
      </c>
      <c r="I42" s="14" t="s">
        <v>12</v>
      </c>
      <c r="J42" s="14" t="s">
        <v>12</v>
      </c>
      <c r="K42" s="49" t="s">
        <v>130</v>
      </c>
    </row>
    <row r="43" spans="1:11" ht="30">
      <c r="A43" s="49">
        <v>32</v>
      </c>
      <c r="B43" s="51" t="s">
        <v>49</v>
      </c>
      <c r="C43" s="49">
        <f t="shared" si="1"/>
        <v>3</v>
      </c>
      <c r="D43" s="49">
        <v>3</v>
      </c>
      <c r="E43" s="49">
        <v>0</v>
      </c>
      <c r="F43" s="70" t="s">
        <v>220</v>
      </c>
      <c r="G43" s="68" t="s">
        <v>12</v>
      </c>
      <c r="H43" s="68" t="s">
        <v>12</v>
      </c>
      <c r="I43" s="14" t="s">
        <v>12</v>
      </c>
      <c r="J43" s="14" t="s">
        <v>12</v>
      </c>
      <c r="K43" s="49" t="s">
        <v>131</v>
      </c>
    </row>
    <row r="44" spans="1:11" ht="30">
      <c r="A44" s="49">
        <v>33</v>
      </c>
      <c r="B44" s="51" t="s">
        <v>50</v>
      </c>
      <c r="C44" s="49">
        <f t="shared" si="1"/>
        <v>5</v>
      </c>
      <c r="D44" s="49">
        <v>3</v>
      </c>
      <c r="E44" s="49">
        <v>2</v>
      </c>
      <c r="F44" s="70" t="s">
        <v>220</v>
      </c>
      <c r="G44" s="68" t="s">
        <v>12</v>
      </c>
      <c r="H44" s="68" t="s">
        <v>12</v>
      </c>
      <c r="I44" s="14" t="s">
        <v>12</v>
      </c>
      <c r="J44" s="14" t="s">
        <v>12</v>
      </c>
      <c r="K44" s="49" t="s">
        <v>132</v>
      </c>
    </row>
    <row r="45" spans="1:11" ht="30">
      <c r="A45" s="49">
        <v>34</v>
      </c>
      <c r="B45" s="51" t="s">
        <v>51</v>
      </c>
      <c r="C45" s="49">
        <f t="shared" si="1"/>
        <v>2</v>
      </c>
      <c r="D45" s="49">
        <v>2</v>
      </c>
      <c r="E45" s="49">
        <v>0</v>
      </c>
      <c r="F45" s="70" t="s">
        <v>220</v>
      </c>
      <c r="G45" s="68" t="s">
        <v>12</v>
      </c>
      <c r="H45" s="68" t="s">
        <v>12</v>
      </c>
      <c r="I45" s="14" t="s">
        <v>12</v>
      </c>
      <c r="J45" s="14" t="s">
        <v>12</v>
      </c>
      <c r="K45" s="49" t="s">
        <v>133</v>
      </c>
    </row>
  </sheetData>
  <mergeCells count="9">
    <mergeCell ref="C1:J1"/>
    <mergeCell ref="A2:J2"/>
    <mergeCell ref="C3:E3"/>
    <mergeCell ref="F3:F5"/>
    <mergeCell ref="G3:H4"/>
    <mergeCell ref="I3:J4"/>
    <mergeCell ref="A3:A4"/>
    <mergeCell ref="B3:B4"/>
    <mergeCell ref="A5:B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3042F-B561-4266-9239-2E4D27F4C390}">
  <dimension ref="A1:AC53"/>
  <sheetViews>
    <sheetView topLeftCell="A28" workbookViewId="0">
      <selection activeCell="A31" sqref="A1:XFD1048576"/>
    </sheetView>
  </sheetViews>
  <sheetFormatPr defaultColWidth="9.140625" defaultRowHeight="15"/>
  <cols>
    <col min="1" max="1" width="4.7109375" style="42" customWidth="1"/>
    <col min="2" max="2" width="17.5703125" style="43" customWidth="1"/>
    <col min="3" max="3" width="8.5703125" style="42" customWidth="1"/>
    <col min="4" max="4" width="8.7109375" style="42" customWidth="1"/>
    <col min="5" max="5" width="9.5703125" style="42" customWidth="1"/>
    <col min="6" max="8" width="9.85546875" style="42" customWidth="1"/>
    <col min="9" max="9" width="23" style="43" customWidth="1"/>
    <col min="10" max="10" width="11.85546875" style="42" hidden="1" customWidth="1"/>
    <col min="11" max="11" width="8.5703125" style="42" hidden="1" customWidth="1"/>
    <col min="12" max="12" width="11.7109375" style="42" hidden="1" customWidth="1"/>
    <col min="13" max="13" width="9.7109375" style="42" hidden="1" customWidth="1"/>
    <col min="14" max="14" width="13.5703125" style="42" hidden="1" customWidth="1"/>
    <col min="15" max="15" width="10.28515625" style="42" hidden="1" customWidth="1"/>
    <col min="16" max="16" width="12" style="42" hidden="1" customWidth="1"/>
    <col min="17" max="17" width="20.28515625" style="42" hidden="1" customWidth="1"/>
    <col min="18" max="18" width="10.5703125" style="42" hidden="1" customWidth="1"/>
    <col min="19" max="19" width="8.28515625" style="42" customWidth="1"/>
    <col min="20" max="20" width="7.5703125" style="42" customWidth="1"/>
    <col min="21" max="21" width="9.42578125" style="42" customWidth="1"/>
    <col min="22" max="22" width="12" style="42" customWidth="1"/>
    <col min="23" max="27" width="10.5703125" style="42" customWidth="1"/>
    <col min="28" max="28" width="18.140625" style="42" customWidth="1"/>
    <col min="29" max="29" width="10.140625" style="42" bestFit="1" customWidth="1"/>
    <col min="30" max="16384" width="9.140625" style="42"/>
  </cols>
  <sheetData>
    <row r="1" spans="1:28" s="38" customFormat="1" ht="15.75">
      <c r="B1" s="39"/>
      <c r="I1" s="104" t="s">
        <v>88</v>
      </c>
      <c r="J1" s="104"/>
      <c r="K1" s="104"/>
      <c r="L1" s="104"/>
      <c r="M1" s="104"/>
      <c r="N1" s="104"/>
      <c r="O1" s="104"/>
      <c r="P1" s="104"/>
      <c r="Q1" s="104"/>
      <c r="R1" s="104"/>
      <c r="S1" s="104"/>
      <c r="T1" s="104"/>
      <c r="U1" s="104"/>
      <c r="V1" s="104"/>
      <c r="W1" s="59"/>
      <c r="X1" s="59"/>
      <c r="Y1" s="59"/>
      <c r="Z1" s="59"/>
      <c r="AA1" s="59"/>
    </row>
    <row r="2" spans="1:28" s="38" customFormat="1" ht="60" customHeight="1">
      <c r="A2" s="103" t="s">
        <v>177</v>
      </c>
      <c r="B2" s="103"/>
      <c r="C2" s="103"/>
      <c r="D2" s="103"/>
      <c r="E2" s="103"/>
      <c r="F2" s="103"/>
      <c r="G2" s="103"/>
      <c r="H2" s="103"/>
      <c r="I2" s="103"/>
      <c r="J2" s="103"/>
      <c r="K2" s="103"/>
      <c r="L2" s="103"/>
      <c r="M2" s="103"/>
      <c r="N2" s="103"/>
      <c r="O2" s="103"/>
      <c r="P2" s="103"/>
      <c r="Q2" s="103"/>
      <c r="R2" s="103"/>
      <c r="S2" s="103"/>
      <c r="T2" s="103"/>
      <c r="U2" s="103"/>
      <c r="V2" s="103"/>
      <c r="W2" s="60"/>
      <c r="X2" s="60"/>
      <c r="Y2" s="60"/>
      <c r="Z2" s="60"/>
      <c r="AA2" s="60"/>
    </row>
    <row r="3" spans="1:28" ht="80.25" customHeight="1">
      <c r="A3" s="98" t="s">
        <v>0</v>
      </c>
      <c r="B3" s="109" t="s">
        <v>1</v>
      </c>
      <c r="C3" s="98" t="s">
        <v>168</v>
      </c>
      <c r="D3" s="98"/>
      <c r="E3" s="98"/>
      <c r="F3" s="98" t="s">
        <v>167</v>
      </c>
      <c r="G3" s="98"/>
      <c r="H3" s="98"/>
      <c r="I3" s="98" t="s">
        <v>169</v>
      </c>
      <c r="J3" s="98" t="s">
        <v>2</v>
      </c>
      <c r="K3" s="98" t="s">
        <v>76</v>
      </c>
      <c r="L3" s="98" t="s">
        <v>81</v>
      </c>
      <c r="M3" s="98" t="s">
        <v>83</v>
      </c>
      <c r="N3" s="98" t="s">
        <v>78</v>
      </c>
      <c r="O3" s="98" t="s">
        <v>79</v>
      </c>
      <c r="P3" s="98" t="s">
        <v>77</v>
      </c>
      <c r="Q3" s="98" t="s">
        <v>80</v>
      </c>
      <c r="R3" s="98" t="s">
        <v>82</v>
      </c>
      <c r="S3" s="107" t="s">
        <v>170</v>
      </c>
      <c r="T3" s="107"/>
      <c r="U3" s="98" t="s">
        <v>171</v>
      </c>
      <c r="V3" s="98"/>
      <c r="W3" s="98" t="s">
        <v>100</v>
      </c>
      <c r="X3" s="56"/>
      <c r="Y3" s="62"/>
      <c r="Z3" s="62"/>
      <c r="AA3" s="62"/>
      <c r="AB3" s="108" t="s">
        <v>70</v>
      </c>
    </row>
    <row r="4" spans="1:28" ht="15" customHeight="1">
      <c r="A4" s="98"/>
      <c r="B4" s="109"/>
      <c r="C4" s="98" t="s">
        <v>97</v>
      </c>
      <c r="D4" s="98"/>
      <c r="E4" s="98"/>
      <c r="F4" s="98" t="s">
        <v>97</v>
      </c>
      <c r="G4" s="98"/>
      <c r="H4" s="98"/>
      <c r="I4" s="98"/>
      <c r="J4" s="98"/>
      <c r="K4" s="98"/>
      <c r="L4" s="98"/>
      <c r="M4" s="98"/>
      <c r="N4" s="98"/>
      <c r="O4" s="98"/>
      <c r="P4" s="98"/>
      <c r="Q4" s="98"/>
      <c r="R4" s="98"/>
      <c r="S4" s="107"/>
      <c r="T4" s="107"/>
      <c r="U4" s="98"/>
      <c r="V4" s="98"/>
      <c r="W4" s="98"/>
      <c r="X4" s="56"/>
      <c r="Y4" s="62"/>
      <c r="Z4" s="62"/>
      <c r="AA4" s="62"/>
      <c r="AB4" s="108"/>
    </row>
    <row r="5" spans="1:28" ht="48.75" customHeight="1">
      <c r="A5" s="98"/>
      <c r="B5" s="109"/>
      <c r="C5" s="80" t="s">
        <v>63</v>
      </c>
      <c r="D5" s="80" t="s">
        <v>108</v>
      </c>
      <c r="E5" s="80" t="s">
        <v>109</v>
      </c>
      <c r="F5" s="80" t="s">
        <v>63</v>
      </c>
      <c r="G5" s="80" t="s">
        <v>108</v>
      </c>
      <c r="H5" s="80" t="s">
        <v>109</v>
      </c>
      <c r="I5" s="98"/>
      <c r="J5" s="98"/>
      <c r="K5" s="98"/>
      <c r="L5" s="98"/>
      <c r="M5" s="98"/>
      <c r="N5" s="98"/>
      <c r="O5" s="98"/>
      <c r="P5" s="98"/>
      <c r="Q5" s="98"/>
      <c r="R5" s="98"/>
      <c r="S5" s="107"/>
      <c r="T5" s="107"/>
      <c r="U5" s="98"/>
      <c r="V5" s="98"/>
      <c r="W5" s="98"/>
      <c r="X5" s="56"/>
      <c r="Y5" s="62"/>
      <c r="Z5" s="62"/>
      <c r="AA5" s="62"/>
      <c r="AB5" s="108"/>
    </row>
    <row r="6" spans="1:28" ht="75" customHeight="1">
      <c r="A6" s="109" t="s">
        <v>3</v>
      </c>
      <c r="B6" s="109"/>
      <c r="C6" s="45">
        <f>C7+C17+C24+C30+C37+C41</f>
        <v>114</v>
      </c>
      <c r="D6" s="45">
        <f t="shared" ref="D6:E6" si="0">D7+D17+D24+D30+D37+D41</f>
        <v>29</v>
      </c>
      <c r="E6" s="45">
        <f t="shared" si="0"/>
        <v>85</v>
      </c>
      <c r="F6" s="45">
        <f t="shared" ref="F6:H6" si="1">F7+F17+F24+F30+F37+F41</f>
        <v>89</v>
      </c>
      <c r="G6" s="45">
        <f t="shared" si="1"/>
        <v>31</v>
      </c>
      <c r="H6" s="45">
        <f t="shared" si="1"/>
        <v>58</v>
      </c>
      <c r="I6" s="45"/>
      <c r="J6" s="45"/>
      <c r="K6" s="45" t="e">
        <f>K7+K17+K24+#REF!+K37+K41</f>
        <v>#REF!</v>
      </c>
      <c r="L6" s="45" t="e">
        <f>L7+L17+L24+#REF!+L37+L41</f>
        <v>#REF!</v>
      </c>
      <c r="M6" s="45" t="e">
        <f>M7+M17+M24+#REF!+M37+M41</f>
        <v>#REF!</v>
      </c>
      <c r="N6" s="45" t="e">
        <f>N7+N17+N24+#REF!+N37+N41</f>
        <v>#REF!</v>
      </c>
      <c r="O6" s="45" t="e">
        <f>O7+O17+O24+#REF!+O37+O41</f>
        <v>#REF!</v>
      </c>
      <c r="P6" s="45" t="e">
        <f>P7+P17+P24+#REF!+P37+P41</f>
        <v>#REF!</v>
      </c>
      <c r="Q6" s="45" t="e">
        <f>Q7+Q17+Q24+#REF!+Q37+Q41</f>
        <v>#REF!</v>
      </c>
      <c r="R6" s="45" t="e">
        <f>R7+R17+R24+#REF!+R37+R41</f>
        <v>#REF!</v>
      </c>
      <c r="S6" s="80" t="s">
        <v>103</v>
      </c>
      <c r="T6" s="81" t="s">
        <v>104</v>
      </c>
      <c r="U6" s="47" t="s">
        <v>106</v>
      </c>
      <c r="V6" s="45" t="s">
        <v>107</v>
      </c>
      <c r="W6" s="98"/>
      <c r="X6" s="56"/>
      <c r="Y6" s="56"/>
      <c r="Z6" s="56"/>
      <c r="AA6" s="56"/>
      <c r="AB6" s="42" t="e">
        <f>#REF!-I6</f>
        <v>#REF!</v>
      </c>
    </row>
    <row r="7" spans="1:28" ht="42.75">
      <c r="A7" s="45" t="s">
        <v>5</v>
      </c>
      <c r="B7" s="50" t="s">
        <v>6</v>
      </c>
      <c r="C7" s="45">
        <f>SUM(C8:C16)</f>
        <v>19</v>
      </c>
      <c r="D7" s="45">
        <f>SUM(D8:D16)</f>
        <v>4</v>
      </c>
      <c r="E7" s="45">
        <f>SUM(E8:E16)</f>
        <v>15</v>
      </c>
      <c r="F7" s="45">
        <f t="shared" ref="F7:H7" si="2">SUM(F8:F16)</f>
        <v>17</v>
      </c>
      <c r="G7" s="45">
        <f t="shared" si="2"/>
        <v>6</v>
      </c>
      <c r="H7" s="45">
        <f t="shared" si="2"/>
        <v>11</v>
      </c>
      <c r="I7" s="45"/>
      <c r="J7" s="45"/>
      <c r="K7" s="45">
        <f t="shared" ref="K7:R7" si="3">SUM(K8:K16)</f>
        <v>0</v>
      </c>
      <c r="L7" s="45">
        <f t="shared" si="3"/>
        <v>0</v>
      </c>
      <c r="M7" s="45">
        <f t="shared" si="3"/>
        <v>0</v>
      </c>
      <c r="N7" s="45">
        <f t="shared" si="3"/>
        <v>1</v>
      </c>
      <c r="O7" s="45">
        <f t="shared" si="3"/>
        <v>1</v>
      </c>
      <c r="P7" s="45">
        <f t="shared" si="3"/>
        <v>0</v>
      </c>
      <c r="Q7" s="45">
        <f t="shared" si="3"/>
        <v>6</v>
      </c>
      <c r="R7" s="45">
        <f t="shared" si="3"/>
        <v>1</v>
      </c>
      <c r="S7" s="45"/>
      <c r="T7" s="45"/>
      <c r="U7" s="45"/>
      <c r="V7" s="45"/>
      <c r="W7" s="45"/>
      <c r="X7" s="56"/>
      <c r="Y7" s="56"/>
      <c r="Z7" s="56"/>
      <c r="AA7" s="56"/>
      <c r="AB7" s="42">
        <f>C7-D7</f>
        <v>15</v>
      </c>
    </row>
    <row r="8" spans="1:28" s="54" customFormat="1" ht="75">
      <c r="A8" s="49">
        <v>1</v>
      </c>
      <c r="B8" s="51" t="s">
        <v>7</v>
      </c>
      <c r="C8" s="49">
        <f>D8+E8</f>
        <v>3</v>
      </c>
      <c r="D8" s="49">
        <v>1</v>
      </c>
      <c r="E8" s="49">
        <v>2</v>
      </c>
      <c r="F8" s="45">
        <f t="shared" ref="F8:F47" si="4">G8+H8</f>
        <v>5</v>
      </c>
      <c r="G8" s="49">
        <v>4</v>
      </c>
      <c r="H8" s="49">
        <v>1</v>
      </c>
      <c r="I8" s="52" t="s">
        <v>85</v>
      </c>
      <c r="J8" s="49" t="s">
        <v>71</v>
      </c>
      <c r="K8" s="49"/>
      <c r="L8" s="49"/>
      <c r="M8" s="49"/>
      <c r="N8" s="49"/>
      <c r="O8" s="49"/>
      <c r="P8" s="49"/>
      <c r="Q8" s="49"/>
      <c r="R8" s="49">
        <v>1</v>
      </c>
      <c r="S8" s="49" t="s">
        <v>12</v>
      </c>
      <c r="T8" s="49" t="s">
        <v>12</v>
      </c>
      <c r="U8" s="49" t="s">
        <v>12</v>
      </c>
      <c r="V8" s="49" t="s">
        <v>12</v>
      </c>
      <c r="W8" s="49" t="s">
        <v>144</v>
      </c>
      <c r="X8" s="44" t="s">
        <v>196</v>
      </c>
      <c r="Y8" s="44"/>
      <c r="Z8" s="44"/>
      <c r="AA8" s="44"/>
      <c r="AB8" s="54" t="s">
        <v>12</v>
      </c>
    </row>
    <row r="9" spans="1:28" s="55" customFormat="1" ht="90">
      <c r="A9" s="49">
        <v>2</v>
      </c>
      <c r="B9" s="51" t="s">
        <v>8</v>
      </c>
      <c r="C9" s="49">
        <f t="shared" ref="C9:C45" si="5">D9+E9</f>
        <v>3</v>
      </c>
      <c r="D9" s="49">
        <v>1</v>
      </c>
      <c r="E9" s="49">
        <v>2</v>
      </c>
      <c r="F9" s="45">
        <f t="shared" si="4"/>
        <v>3</v>
      </c>
      <c r="G9" s="49">
        <v>1</v>
      </c>
      <c r="H9" s="49">
        <v>2</v>
      </c>
      <c r="I9" s="52" t="s">
        <v>85</v>
      </c>
      <c r="J9" s="79" t="s">
        <v>74</v>
      </c>
      <c r="K9" s="49"/>
      <c r="L9" s="49"/>
      <c r="M9" s="49"/>
      <c r="N9" s="49"/>
      <c r="O9" s="49"/>
      <c r="P9" s="49"/>
      <c r="Q9" s="49">
        <v>1</v>
      </c>
      <c r="R9" s="49"/>
      <c r="S9" s="49" t="s">
        <v>12</v>
      </c>
      <c r="T9" s="49" t="s">
        <v>12</v>
      </c>
      <c r="U9" s="49" t="s">
        <v>12</v>
      </c>
      <c r="V9" s="49" t="s">
        <v>12</v>
      </c>
      <c r="W9" s="49"/>
      <c r="X9" s="44" t="s">
        <v>183</v>
      </c>
      <c r="Y9" s="44"/>
      <c r="Z9" s="44"/>
      <c r="AA9" s="44"/>
      <c r="AB9" s="55" t="s">
        <v>12</v>
      </c>
    </row>
    <row r="10" spans="1:28" s="55" customFormat="1" ht="75">
      <c r="A10" s="49">
        <v>3</v>
      </c>
      <c r="B10" s="51" t="s">
        <v>9</v>
      </c>
      <c r="C10" s="49">
        <f t="shared" si="5"/>
        <v>1</v>
      </c>
      <c r="D10" s="49">
        <v>0</v>
      </c>
      <c r="E10" s="49">
        <v>1</v>
      </c>
      <c r="F10" s="45">
        <f t="shared" si="4"/>
        <v>1</v>
      </c>
      <c r="G10" s="49">
        <v>0</v>
      </c>
      <c r="H10" s="49">
        <v>1</v>
      </c>
      <c r="I10" s="52"/>
      <c r="J10" s="49" t="s">
        <v>55</v>
      </c>
      <c r="K10" s="49"/>
      <c r="L10" s="49"/>
      <c r="M10" s="49"/>
      <c r="N10" s="49"/>
      <c r="O10" s="49"/>
      <c r="P10" s="49"/>
      <c r="Q10" s="49">
        <v>1</v>
      </c>
      <c r="R10" s="49"/>
      <c r="S10" s="49" t="s">
        <v>12</v>
      </c>
      <c r="T10" s="49" t="s">
        <v>12</v>
      </c>
      <c r="U10" s="49" t="s">
        <v>12</v>
      </c>
      <c r="V10" s="49" t="s">
        <v>12</v>
      </c>
      <c r="W10" s="49"/>
      <c r="X10" s="44" t="s">
        <v>184</v>
      </c>
      <c r="Y10" s="44"/>
      <c r="Z10" s="44"/>
      <c r="AA10" s="44"/>
      <c r="AB10" s="55" t="s">
        <v>12</v>
      </c>
    </row>
    <row r="11" spans="1:28" s="55" customFormat="1" ht="90">
      <c r="A11" s="49">
        <v>4</v>
      </c>
      <c r="B11" s="51" t="s">
        <v>10</v>
      </c>
      <c r="C11" s="49">
        <f t="shared" si="5"/>
        <v>3</v>
      </c>
      <c r="D11" s="49">
        <v>1</v>
      </c>
      <c r="E11" s="49">
        <v>2</v>
      </c>
      <c r="F11" s="45">
        <f t="shared" si="4"/>
        <v>0</v>
      </c>
      <c r="G11" s="49">
        <v>0</v>
      </c>
      <c r="H11" s="49">
        <v>0</v>
      </c>
      <c r="I11" s="52">
        <v>0</v>
      </c>
      <c r="J11" s="49" t="s">
        <v>52</v>
      </c>
      <c r="K11" s="49"/>
      <c r="L11" s="49"/>
      <c r="M11" s="49"/>
      <c r="N11" s="49"/>
      <c r="O11" s="49"/>
      <c r="P11" s="49"/>
      <c r="Q11" s="49">
        <v>1</v>
      </c>
      <c r="R11" s="49"/>
      <c r="S11" s="49" t="s">
        <v>12</v>
      </c>
      <c r="T11" s="49" t="s">
        <v>12</v>
      </c>
      <c r="U11" s="49" t="s">
        <v>12</v>
      </c>
      <c r="V11" s="49" t="s">
        <v>12</v>
      </c>
      <c r="W11" s="49" t="s">
        <v>134</v>
      </c>
      <c r="X11" s="44" t="s">
        <v>197</v>
      </c>
      <c r="Y11" s="44"/>
      <c r="Z11" s="44"/>
      <c r="AA11" s="44"/>
    </row>
    <row r="12" spans="1:28" s="55" customFormat="1" ht="30">
      <c r="A12" s="49">
        <v>5</v>
      </c>
      <c r="B12" s="51" t="s">
        <v>13</v>
      </c>
      <c r="C12" s="49">
        <f t="shared" si="5"/>
        <v>2</v>
      </c>
      <c r="D12" s="49">
        <v>0</v>
      </c>
      <c r="E12" s="49">
        <f>1+1</f>
        <v>2</v>
      </c>
      <c r="F12" s="45">
        <f t="shared" si="4"/>
        <v>2</v>
      </c>
      <c r="G12" s="49">
        <v>0</v>
      </c>
      <c r="H12" s="49">
        <v>2</v>
      </c>
      <c r="I12" s="49">
        <v>0</v>
      </c>
      <c r="J12" s="49" t="s">
        <v>54</v>
      </c>
      <c r="K12" s="49"/>
      <c r="L12" s="49"/>
      <c r="M12" s="49"/>
      <c r="N12" s="49"/>
      <c r="O12" s="49"/>
      <c r="P12" s="49"/>
      <c r="Q12" s="49">
        <v>1</v>
      </c>
      <c r="R12" s="49"/>
      <c r="S12" s="49" t="s">
        <v>12</v>
      </c>
      <c r="T12" s="49" t="s">
        <v>12</v>
      </c>
      <c r="U12" s="49" t="s">
        <v>12</v>
      </c>
      <c r="V12" s="49" t="s">
        <v>12</v>
      </c>
      <c r="W12" s="49" t="s">
        <v>149</v>
      </c>
      <c r="X12" s="44"/>
      <c r="Y12" s="44"/>
      <c r="Z12" s="44"/>
      <c r="AA12" s="44"/>
    </row>
    <row r="13" spans="1:28" ht="60">
      <c r="A13" s="49">
        <v>6</v>
      </c>
      <c r="B13" s="51" t="s">
        <v>14</v>
      </c>
      <c r="C13" s="49">
        <f t="shared" si="5"/>
        <v>3</v>
      </c>
      <c r="D13" s="49">
        <v>0</v>
      </c>
      <c r="E13" s="49">
        <f>1+1+1</f>
        <v>3</v>
      </c>
      <c r="F13" s="45">
        <f t="shared" si="4"/>
        <v>3</v>
      </c>
      <c r="G13" s="49">
        <v>0</v>
      </c>
      <c r="H13" s="49">
        <v>3</v>
      </c>
      <c r="I13" s="49">
        <v>0</v>
      </c>
      <c r="J13" s="49" t="s">
        <v>11</v>
      </c>
      <c r="K13" s="49"/>
      <c r="L13" s="49"/>
      <c r="M13" s="49"/>
      <c r="N13" s="49">
        <v>1</v>
      </c>
      <c r="O13" s="49"/>
      <c r="P13" s="49"/>
      <c r="Q13" s="49"/>
      <c r="R13" s="49"/>
      <c r="S13" s="49" t="s">
        <v>12</v>
      </c>
      <c r="T13" s="49" t="s">
        <v>12</v>
      </c>
      <c r="U13" s="49" t="s">
        <v>12</v>
      </c>
      <c r="V13" s="49" t="s">
        <v>12</v>
      </c>
      <c r="W13" s="49" t="s">
        <v>145</v>
      </c>
      <c r="X13" s="44" t="s">
        <v>198</v>
      </c>
      <c r="Y13" s="44"/>
      <c r="Z13" s="44"/>
      <c r="AA13" s="44"/>
      <c r="AB13" s="42" t="s">
        <v>12</v>
      </c>
    </row>
    <row r="14" spans="1:28" s="55" customFormat="1" ht="75">
      <c r="A14" s="49">
        <v>7</v>
      </c>
      <c r="B14" s="51" t="s">
        <v>15</v>
      </c>
      <c r="C14" s="49">
        <f t="shared" si="5"/>
        <v>2</v>
      </c>
      <c r="D14" s="49">
        <v>1</v>
      </c>
      <c r="E14" s="49">
        <v>1</v>
      </c>
      <c r="F14" s="45">
        <f t="shared" si="4"/>
        <v>1</v>
      </c>
      <c r="G14" s="49">
        <v>1</v>
      </c>
      <c r="H14" s="49">
        <v>0</v>
      </c>
      <c r="I14" s="52" t="s">
        <v>85</v>
      </c>
      <c r="J14" s="49" t="s">
        <v>11</v>
      </c>
      <c r="K14" s="49"/>
      <c r="L14" s="49"/>
      <c r="M14" s="49"/>
      <c r="N14" s="49"/>
      <c r="O14" s="49"/>
      <c r="P14" s="49"/>
      <c r="Q14" s="49">
        <v>1</v>
      </c>
      <c r="R14" s="49"/>
      <c r="S14" s="49" t="s">
        <v>12</v>
      </c>
      <c r="T14" s="49" t="s">
        <v>12</v>
      </c>
      <c r="U14" s="49" t="s">
        <v>12</v>
      </c>
      <c r="V14" s="49" t="s">
        <v>12</v>
      </c>
      <c r="W14" s="49"/>
      <c r="X14" s="44" t="s">
        <v>193</v>
      </c>
      <c r="Y14" s="44"/>
      <c r="Z14" s="44"/>
      <c r="AA14" s="44"/>
      <c r="AB14" s="55" t="s">
        <v>12</v>
      </c>
    </row>
    <row r="15" spans="1:28" s="54" customFormat="1" ht="60">
      <c r="A15" s="49">
        <v>8</v>
      </c>
      <c r="B15" s="51" t="s">
        <v>16</v>
      </c>
      <c r="C15" s="49">
        <f t="shared" si="5"/>
        <v>1</v>
      </c>
      <c r="D15" s="49">
        <v>0</v>
      </c>
      <c r="E15" s="49">
        <v>1</v>
      </c>
      <c r="F15" s="45">
        <f t="shared" si="4"/>
        <v>1</v>
      </c>
      <c r="G15" s="49">
        <v>0</v>
      </c>
      <c r="H15" s="49">
        <v>1</v>
      </c>
      <c r="I15" s="49">
        <v>0</v>
      </c>
      <c r="J15" s="49" t="s">
        <v>11</v>
      </c>
      <c r="K15" s="49"/>
      <c r="L15" s="49"/>
      <c r="M15" s="49"/>
      <c r="N15" s="49"/>
      <c r="O15" s="49">
        <v>1</v>
      </c>
      <c r="P15" s="49"/>
      <c r="Q15" s="49"/>
      <c r="R15" s="49"/>
      <c r="S15" s="49" t="s">
        <v>12</v>
      </c>
      <c r="T15" s="49" t="s">
        <v>12</v>
      </c>
      <c r="U15" s="49" t="s">
        <v>12</v>
      </c>
      <c r="V15" s="49" t="s">
        <v>12</v>
      </c>
      <c r="W15" s="49"/>
      <c r="X15" s="44" t="s">
        <v>199</v>
      </c>
      <c r="Y15" s="44"/>
      <c r="Z15" s="44"/>
      <c r="AA15" s="44"/>
    </row>
    <row r="16" spans="1:28" s="55" customFormat="1" ht="60">
      <c r="A16" s="49">
        <v>9</v>
      </c>
      <c r="B16" s="51" t="s">
        <v>17</v>
      </c>
      <c r="C16" s="49">
        <f t="shared" si="5"/>
        <v>1</v>
      </c>
      <c r="D16" s="49">
        <v>0</v>
      </c>
      <c r="E16" s="49">
        <v>1</v>
      </c>
      <c r="F16" s="45">
        <f t="shared" si="4"/>
        <v>1</v>
      </c>
      <c r="G16" s="45">
        <v>0</v>
      </c>
      <c r="H16" s="45">
        <v>1</v>
      </c>
      <c r="I16" s="49">
        <v>0</v>
      </c>
      <c r="J16" s="49" t="s">
        <v>11</v>
      </c>
      <c r="K16" s="49"/>
      <c r="L16" s="49"/>
      <c r="M16" s="49"/>
      <c r="N16" s="49"/>
      <c r="O16" s="49"/>
      <c r="P16" s="49"/>
      <c r="Q16" s="49">
        <v>1</v>
      </c>
      <c r="R16" s="49"/>
      <c r="S16" s="49" t="s">
        <v>12</v>
      </c>
      <c r="T16" s="49" t="s">
        <v>12</v>
      </c>
      <c r="U16" s="49" t="s">
        <v>12</v>
      </c>
      <c r="V16" s="49" t="s">
        <v>12</v>
      </c>
      <c r="W16" s="49"/>
      <c r="X16" s="44" t="s">
        <v>200</v>
      </c>
      <c r="Y16" s="44"/>
      <c r="Z16" s="44"/>
      <c r="AA16" s="44"/>
      <c r="AB16" s="55" t="s">
        <v>12</v>
      </c>
    </row>
    <row r="17" spans="1:29" ht="28.5">
      <c r="A17" s="45" t="s">
        <v>18</v>
      </c>
      <c r="B17" s="50" t="s">
        <v>19</v>
      </c>
      <c r="C17" s="45">
        <f t="shared" si="5"/>
        <v>23</v>
      </c>
      <c r="D17" s="45">
        <f>SUM(D18:D23)</f>
        <v>9</v>
      </c>
      <c r="E17" s="45">
        <f>SUM(E18:E23)</f>
        <v>14</v>
      </c>
      <c r="F17" s="45">
        <f t="shared" ref="F17:H17" si="6">SUM(F18:F23)</f>
        <v>13</v>
      </c>
      <c r="G17" s="45">
        <f t="shared" si="6"/>
        <v>5</v>
      </c>
      <c r="H17" s="45">
        <f t="shared" si="6"/>
        <v>8</v>
      </c>
      <c r="I17" s="45"/>
      <c r="J17" s="45"/>
      <c r="K17" s="45">
        <f t="shared" ref="K17:R17" si="7">SUM(K18:K23)</f>
        <v>0</v>
      </c>
      <c r="L17" s="45">
        <f t="shared" si="7"/>
        <v>0</v>
      </c>
      <c r="M17" s="45">
        <f t="shared" si="7"/>
        <v>0</v>
      </c>
      <c r="N17" s="45">
        <f t="shared" si="7"/>
        <v>2</v>
      </c>
      <c r="O17" s="45">
        <f t="shared" si="7"/>
        <v>0</v>
      </c>
      <c r="P17" s="45">
        <f t="shared" si="7"/>
        <v>0</v>
      </c>
      <c r="Q17" s="45">
        <f t="shared" si="7"/>
        <v>4</v>
      </c>
      <c r="R17" s="45">
        <f t="shared" si="7"/>
        <v>0</v>
      </c>
      <c r="S17" s="49" t="s">
        <v>12</v>
      </c>
      <c r="T17" s="49" t="s">
        <v>12</v>
      </c>
      <c r="U17" s="49" t="s">
        <v>12</v>
      </c>
      <c r="V17" s="49" t="s">
        <v>12</v>
      </c>
      <c r="W17" s="45"/>
      <c r="X17" s="44"/>
      <c r="Y17" s="56"/>
      <c r="Z17" s="56"/>
      <c r="AA17" s="56"/>
      <c r="AC17" s="98" t="s">
        <v>90</v>
      </c>
    </row>
    <row r="18" spans="1:29" s="55" customFormat="1" ht="90">
      <c r="A18" s="49">
        <v>10</v>
      </c>
      <c r="B18" s="51" t="s">
        <v>20</v>
      </c>
      <c r="C18" s="49">
        <f t="shared" si="5"/>
        <v>3</v>
      </c>
      <c r="D18" s="49">
        <v>1</v>
      </c>
      <c r="E18" s="49">
        <f>1+1</f>
        <v>2</v>
      </c>
      <c r="F18" s="45">
        <f t="shared" si="4"/>
        <v>3</v>
      </c>
      <c r="G18" s="49">
        <v>1</v>
      </c>
      <c r="H18" s="49">
        <v>2</v>
      </c>
      <c r="I18" s="52" t="s">
        <v>85</v>
      </c>
      <c r="J18" s="49" t="s">
        <v>22</v>
      </c>
      <c r="K18" s="49"/>
      <c r="L18" s="49"/>
      <c r="M18" s="49"/>
      <c r="N18" s="49"/>
      <c r="O18" s="49"/>
      <c r="P18" s="49"/>
      <c r="Q18" s="49">
        <v>1</v>
      </c>
      <c r="R18" s="49"/>
      <c r="S18" s="49" t="s">
        <v>12</v>
      </c>
      <c r="T18" s="49" t="s">
        <v>12</v>
      </c>
      <c r="U18" s="49" t="s">
        <v>12</v>
      </c>
      <c r="V18" s="49" t="s">
        <v>12</v>
      </c>
      <c r="W18" s="49" t="s">
        <v>113</v>
      </c>
      <c r="X18" s="44" t="s">
        <v>201</v>
      </c>
      <c r="Y18" s="44"/>
      <c r="Z18" s="44"/>
      <c r="AA18" s="44"/>
      <c r="AC18" s="98"/>
    </row>
    <row r="19" spans="1:29" ht="75">
      <c r="A19" s="49">
        <v>11</v>
      </c>
      <c r="B19" s="51" t="s">
        <v>21</v>
      </c>
      <c r="C19" s="49">
        <f t="shared" si="5"/>
        <v>6</v>
      </c>
      <c r="D19" s="49">
        <v>3</v>
      </c>
      <c r="E19" s="49">
        <v>3</v>
      </c>
      <c r="F19" s="45">
        <f t="shared" si="4"/>
        <v>6</v>
      </c>
      <c r="G19" s="49">
        <v>3</v>
      </c>
      <c r="H19" s="49">
        <v>3</v>
      </c>
      <c r="I19" s="52" t="s">
        <v>85</v>
      </c>
      <c r="J19" s="49" t="s">
        <v>11</v>
      </c>
      <c r="K19" s="49"/>
      <c r="L19" s="49"/>
      <c r="M19" s="49"/>
      <c r="N19" s="49">
        <v>1</v>
      </c>
      <c r="O19" s="49"/>
      <c r="P19" s="49"/>
      <c r="Q19" s="49"/>
      <c r="R19" s="49"/>
      <c r="S19" s="49" t="s">
        <v>12</v>
      </c>
      <c r="T19" s="49" t="s">
        <v>12</v>
      </c>
      <c r="U19" s="49" t="s">
        <v>12</v>
      </c>
      <c r="V19" s="49" t="s">
        <v>12</v>
      </c>
      <c r="W19" s="49"/>
      <c r="X19" s="44" t="s">
        <v>202</v>
      </c>
      <c r="Y19" s="44"/>
      <c r="Z19" s="44"/>
      <c r="AA19" s="44"/>
    </row>
    <row r="20" spans="1:29" ht="60">
      <c r="A20" s="49">
        <v>12</v>
      </c>
      <c r="B20" s="51" t="s">
        <v>23</v>
      </c>
      <c r="C20" s="49">
        <f t="shared" si="5"/>
        <v>4</v>
      </c>
      <c r="D20" s="49">
        <v>1</v>
      </c>
      <c r="E20" s="49">
        <v>3</v>
      </c>
      <c r="F20" s="45">
        <f t="shared" si="4"/>
        <v>0</v>
      </c>
      <c r="G20" s="49">
        <v>0</v>
      </c>
      <c r="H20" s="49">
        <v>0</v>
      </c>
      <c r="I20" s="52" t="s">
        <v>85</v>
      </c>
      <c r="J20" s="49" t="s">
        <v>66</v>
      </c>
      <c r="K20" s="49"/>
      <c r="L20" s="49"/>
      <c r="M20" s="49"/>
      <c r="N20" s="49">
        <v>1</v>
      </c>
      <c r="O20" s="49"/>
      <c r="P20" s="49"/>
      <c r="Q20" s="49"/>
      <c r="R20" s="49"/>
      <c r="S20" s="49" t="s">
        <v>12</v>
      </c>
      <c r="T20" s="49" t="s">
        <v>12</v>
      </c>
      <c r="U20" s="49" t="s">
        <v>12</v>
      </c>
      <c r="V20" s="49" t="s">
        <v>12</v>
      </c>
      <c r="W20" s="49" t="s">
        <v>116</v>
      </c>
      <c r="X20" s="44" t="s">
        <v>203</v>
      </c>
      <c r="Y20" s="44"/>
      <c r="Z20" s="44"/>
      <c r="AA20" s="44"/>
    </row>
    <row r="21" spans="1:29" s="55" customFormat="1" ht="90">
      <c r="A21" s="49">
        <v>13</v>
      </c>
      <c r="B21" s="51" t="s">
        <v>24</v>
      </c>
      <c r="C21" s="49">
        <f t="shared" si="5"/>
        <v>0</v>
      </c>
      <c r="D21" s="49">
        <v>0</v>
      </c>
      <c r="E21" s="49">
        <v>0</v>
      </c>
      <c r="F21" s="45">
        <f t="shared" si="4"/>
        <v>0</v>
      </c>
      <c r="G21" s="49"/>
      <c r="H21" s="49"/>
      <c r="I21" s="49">
        <v>0</v>
      </c>
      <c r="J21" s="49" t="s">
        <v>52</v>
      </c>
      <c r="K21" s="49"/>
      <c r="L21" s="49"/>
      <c r="M21" s="49"/>
      <c r="N21" s="49"/>
      <c r="O21" s="49"/>
      <c r="P21" s="49"/>
      <c r="Q21" s="49">
        <v>1</v>
      </c>
      <c r="R21" s="49"/>
      <c r="S21" s="49" t="s">
        <v>12</v>
      </c>
      <c r="T21" s="49" t="s">
        <v>12</v>
      </c>
      <c r="U21" s="49" t="s">
        <v>12</v>
      </c>
      <c r="V21" s="49" t="s">
        <v>12</v>
      </c>
      <c r="W21" s="49"/>
      <c r="X21" s="44" t="s">
        <v>188</v>
      </c>
      <c r="Y21" s="44"/>
      <c r="Z21" s="44"/>
      <c r="AA21" s="44"/>
    </row>
    <row r="22" spans="1:29" s="55" customFormat="1" ht="75">
      <c r="A22" s="49">
        <v>14</v>
      </c>
      <c r="B22" s="51" t="s">
        <v>26</v>
      </c>
      <c r="C22" s="49">
        <f t="shared" si="5"/>
        <v>4</v>
      </c>
      <c r="D22" s="49">
        <f>1</f>
        <v>1</v>
      </c>
      <c r="E22" s="49">
        <f>1+1+1</f>
        <v>3</v>
      </c>
      <c r="F22" s="45">
        <f t="shared" si="4"/>
        <v>4</v>
      </c>
      <c r="G22" s="49">
        <v>1</v>
      </c>
      <c r="H22" s="49">
        <v>3</v>
      </c>
      <c r="I22" s="52" t="s">
        <v>85</v>
      </c>
      <c r="J22" s="49" t="s">
        <v>72</v>
      </c>
      <c r="K22" s="49"/>
      <c r="L22" s="49"/>
      <c r="M22" s="49"/>
      <c r="N22" s="49"/>
      <c r="O22" s="49"/>
      <c r="P22" s="49"/>
      <c r="Q22" s="49">
        <v>1</v>
      </c>
      <c r="R22" s="49"/>
      <c r="S22" s="49" t="s">
        <v>12</v>
      </c>
      <c r="T22" s="49" t="s">
        <v>12</v>
      </c>
      <c r="U22" s="49" t="s">
        <v>12</v>
      </c>
      <c r="V22" s="49" t="s">
        <v>12</v>
      </c>
      <c r="W22" s="49" t="s">
        <v>118</v>
      </c>
      <c r="X22" s="44" t="s">
        <v>204</v>
      </c>
      <c r="Y22" s="44"/>
      <c r="Z22" s="44"/>
      <c r="AA22" s="44"/>
      <c r="AB22" s="55" t="s">
        <v>12</v>
      </c>
    </row>
    <row r="23" spans="1:29" ht="60">
      <c r="A23" s="49">
        <v>15</v>
      </c>
      <c r="B23" s="51" t="s">
        <v>25</v>
      </c>
      <c r="C23" s="49">
        <f t="shared" si="5"/>
        <v>6</v>
      </c>
      <c r="D23" s="49">
        <f>2+1</f>
        <v>3</v>
      </c>
      <c r="E23" s="49">
        <f>1+2</f>
        <v>3</v>
      </c>
      <c r="F23" s="45">
        <f t="shared" si="4"/>
        <v>0</v>
      </c>
      <c r="G23" s="45"/>
      <c r="H23" s="45"/>
      <c r="I23" s="52" t="s">
        <v>85</v>
      </c>
      <c r="J23" s="49" t="s">
        <v>65</v>
      </c>
      <c r="K23" s="49"/>
      <c r="L23" s="49"/>
      <c r="M23" s="49"/>
      <c r="N23" s="49"/>
      <c r="O23" s="49"/>
      <c r="P23" s="49"/>
      <c r="Q23" s="49">
        <v>1</v>
      </c>
      <c r="R23" s="49"/>
      <c r="S23" s="49" t="s">
        <v>12</v>
      </c>
      <c r="T23" s="49" t="s">
        <v>12</v>
      </c>
      <c r="U23" s="49" t="s">
        <v>12</v>
      </c>
      <c r="V23" s="49" t="s">
        <v>12</v>
      </c>
      <c r="W23" s="49" t="s">
        <v>150</v>
      </c>
      <c r="X23" s="44" t="s">
        <v>185</v>
      </c>
      <c r="Y23" s="44"/>
      <c r="Z23" s="44"/>
      <c r="AA23" s="44"/>
    </row>
    <row r="24" spans="1:29" ht="35.25" customHeight="1">
      <c r="A24" s="45" t="s">
        <v>27</v>
      </c>
      <c r="B24" s="50" t="s">
        <v>151</v>
      </c>
      <c r="C24" s="45">
        <f>SUM(C25:C29)</f>
        <v>13</v>
      </c>
      <c r="D24" s="45">
        <f t="shared" ref="D24:H24" si="8">SUM(D25:D29)</f>
        <v>6</v>
      </c>
      <c r="E24" s="45">
        <f t="shared" si="8"/>
        <v>7</v>
      </c>
      <c r="F24" s="45">
        <f t="shared" si="8"/>
        <v>11</v>
      </c>
      <c r="G24" s="45">
        <f t="shared" si="8"/>
        <v>5</v>
      </c>
      <c r="H24" s="45">
        <f t="shared" si="8"/>
        <v>6</v>
      </c>
      <c r="I24" s="45"/>
      <c r="J24" s="45"/>
      <c r="K24" s="45">
        <f t="shared" ref="K24:R24" si="9">SUM(K25:K36)</f>
        <v>0</v>
      </c>
      <c r="L24" s="45">
        <f t="shared" si="9"/>
        <v>0</v>
      </c>
      <c r="M24" s="45">
        <f t="shared" si="9"/>
        <v>0</v>
      </c>
      <c r="N24" s="45">
        <f t="shared" si="9"/>
        <v>1</v>
      </c>
      <c r="O24" s="45">
        <f t="shared" si="9"/>
        <v>5</v>
      </c>
      <c r="P24" s="45">
        <f t="shared" si="9"/>
        <v>0</v>
      </c>
      <c r="Q24" s="45">
        <f t="shared" si="9"/>
        <v>5</v>
      </c>
      <c r="R24" s="45">
        <f t="shared" si="9"/>
        <v>9</v>
      </c>
      <c r="S24" s="49" t="s">
        <v>12</v>
      </c>
      <c r="T24" s="49" t="s">
        <v>12</v>
      </c>
      <c r="U24" s="49" t="s">
        <v>12</v>
      </c>
      <c r="V24" s="49" t="s">
        <v>12</v>
      </c>
      <c r="W24" s="45"/>
      <c r="X24" s="44"/>
      <c r="Y24" s="56"/>
      <c r="Z24" s="56"/>
      <c r="AA24" s="56"/>
    </row>
    <row r="25" spans="1:29" s="54" customFormat="1" ht="75">
      <c r="A25" s="49">
        <v>16</v>
      </c>
      <c r="B25" s="51" t="s">
        <v>28</v>
      </c>
      <c r="C25" s="49">
        <f t="shared" si="5"/>
        <v>3</v>
      </c>
      <c r="D25" s="49">
        <v>2</v>
      </c>
      <c r="E25" s="49">
        <v>1</v>
      </c>
      <c r="F25" s="45">
        <f t="shared" si="4"/>
        <v>3</v>
      </c>
      <c r="G25" s="49">
        <v>2</v>
      </c>
      <c r="H25" s="49">
        <v>1</v>
      </c>
      <c r="I25" s="52" t="s">
        <v>85</v>
      </c>
      <c r="J25" s="49" t="s">
        <v>11</v>
      </c>
      <c r="K25" s="49"/>
      <c r="L25" s="49"/>
      <c r="M25" s="49"/>
      <c r="N25" s="49"/>
      <c r="O25" s="49">
        <v>1</v>
      </c>
      <c r="P25" s="49"/>
      <c r="Q25" s="49"/>
      <c r="R25" s="49"/>
      <c r="S25" s="49" t="s">
        <v>12</v>
      </c>
      <c r="T25" s="49" t="s">
        <v>12</v>
      </c>
      <c r="U25" s="49" t="s">
        <v>12</v>
      </c>
      <c r="V25" s="49" t="s">
        <v>12</v>
      </c>
      <c r="W25" s="49"/>
      <c r="X25" s="44" t="s">
        <v>205</v>
      </c>
      <c r="Y25" s="44"/>
      <c r="Z25" s="44"/>
      <c r="AA25" s="44"/>
    </row>
    <row r="26" spans="1:29" s="54" customFormat="1" ht="75">
      <c r="A26" s="49">
        <v>17</v>
      </c>
      <c r="B26" s="51" t="s">
        <v>29</v>
      </c>
      <c r="C26" s="49">
        <f t="shared" si="5"/>
        <v>2</v>
      </c>
      <c r="D26" s="49">
        <v>1</v>
      </c>
      <c r="E26" s="49">
        <v>1</v>
      </c>
      <c r="F26" s="45">
        <f t="shared" si="4"/>
        <v>3</v>
      </c>
      <c r="G26" s="49">
        <v>1</v>
      </c>
      <c r="H26" s="49">
        <v>2</v>
      </c>
      <c r="I26" s="52" t="s">
        <v>85</v>
      </c>
      <c r="J26" s="49" t="s">
        <v>67</v>
      </c>
      <c r="K26" s="49"/>
      <c r="L26" s="49"/>
      <c r="M26" s="49"/>
      <c r="N26" s="49"/>
      <c r="O26" s="49">
        <v>1</v>
      </c>
      <c r="P26" s="49"/>
      <c r="Q26" s="49"/>
      <c r="R26" s="49"/>
      <c r="S26" s="49" t="s">
        <v>12</v>
      </c>
      <c r="T26" s="49" t="s">
        <v>12</v>
      </c>
      <c r="U26" s="49" t="s">
        <v>12</v>
      </c>
      <c r="V26" s="49" t="s">
        <v>12</v>
      </c>
      <c r="W26" s="49"/>
      <c r="X26" s="44" t="s">
        <v>206</v>
      </c>
      <c r="Y26" s="44"/>
      <c r="Z26" s="44"/>
      <c r="AA26" s="44"/>
    </row>
    <row r="27" spans="1:29" ht="75">
      <c r="A27" s="49">
        <v>18</v>
      </c>
      <c r="B27" s="51" t="s">
        <v>30</v>
      </c>
      <c r="C27" s="49">
        <f t="shared" si="5"/>
        <v>3</v>
      </c>
      <c r="D27" s="49">
        <v>1</v>
      </c>
      <c r="E27" s="49">
        <v>2</v>
      </c>
      <c r="F27" s="45">
        <f t="shared" si="4"/>
        <v>3</v>
      </c>
      <c r="G27" s="49">
        <v>1</v>
      </c>
      <c r="H27" s="49">
        <v>2</v>
      </c>
      <c r="I27" s="52" t="s">
        <v>85</v>
      </c>
      <c r="J27" s="49" t="s">
        <v>52</v>
      </c>
      <c r="K27" s="49"/>
      <c r="L27" s="49"/>
      <c r="M27" s="49"/>
      <c r="N27" s="49">
        <v>1</v>
      </c>
      <c r="O27" s="49"/>
      <c r="P27" s="49"/>
      <c r="Q27" s="49"/>
      <c r="R27" s="49"/>
      <c r="S27" s="49" t="s">
        <v>12</v>
      </c>
      <c r="T27" s="49" t="s">
        <v>12</v>
      </c>
      <c r="U27" s="49" t="s">
        <v>12</v>
      </c>
      <c r="V27" s="49" t="s">
        <v>12</v>
      </c>
      <c r="W27" s="49"/>
      <c r="X27" s="44" t="s">
        <v>207</v>
      </c>
      <c r="Y27" s="44"/>
      <c r="Z27" s="44"/>
      <c r="AA27" s="44"/>
    </row>
    <row r="28" spans="1:29" s="55" customFormat="1" ht="75">
      <c r="A28" s="49">
        <v>19</v>
      </c>
      <c r="B28" s="51" t="s">
        <v>31</v>
      </c>
      <c r="C28" s="49">
        <f t="shared" si="5"/>
        <v>3</v>
      </c>
      <c r="D28" s="49">
        <v>1</v>
      </c>
      <c r="E28" s="49">
        <f>1+1</f>
        <v>2</v>
      </c>
      <c r="F28" s="45">
        <f t="shared" si="4"/>
        <v>0</v>
      </c>
      <c r="G28" s="49">
        <v>0</v>
      </c>
      <c r="H28" s="49">
        <v>0</v>
      </c>
      <c r="I28" s="52" t="s">
        <v>85</v>
      </c>
      <c r="J28" s="49" t="s">
        <v>11</v>
      </c>
      <c r="K28" s="49"/>
      <c r="L28" s="49"/>
      <c r="M28" s="49"/>
      <c r="N28" s="49"/>
      <c r="O28" s="49">
        <v>1</v>
      </c>
      <c r="P28" s="49"/>
      <c r="Q28" s="49"/>
      <c r="R28" s="49"/>
      <c r="S28" s="49" t="s">
        <v>12</v>
      </c>
      <c r="T28" s="49" t="s">
        <v>12</v>
      </c>
      <c r="U28" s="49" t="s">
        <v>12</v>
      </c>
      <c r="V28" s="49" t="s">
        <v>12</v>
      </c>
      <c r="W28" s="49" t="s">
        <v>120</v>
      </c>
      <c r="X28" s="44" t="s">
        <v>190</v>
      </c>
      <c r="Y28" s="44"/>
      <c r="Z28" s="44"/>
      <c r="AA28" s="44"/>
    </row>
    <row r="29" spans="1:29" ht="75">
      <c r="A29" s="49">
        <v>20</v>
      </c>
      <c r="B29" s="51" t="s">
        <v>32</v>
      </c>
      <c r="C29" s="49">
        <f t="shared" si="5"/>
        <v>2</v>
      </c>
      <c r="D29" s="49">
        <v>1</v>
      </c>
      <c r="E29" s="49">
        <v>1</v>
      </c>
      <c r="F29" s="45">
        <f t="shared" si="4"/>
        <v>2</v>
      </c>
      <c r="G29" s="45">
        <v>1</v>
      </c>
      <c r="H29" s="45">
        <v>1</v>
      </c>
      <c r="I29" s="52" t="s">
        <v>85</v>
      </c>
      <c r="J29" s="49" t="s">
        <v>11</v>
      </c>
      <c r="K29" s="49"/>
      <c r="L29" s="49"/>
      <c r="M29" s="49"/>
      <c r="N29" s="49"/>
      <c r="O29" s="49"/>
      <c r="P29" s="49"/>
      <c r="Q29" s="49">
        <v>1</v>
      </c>
      <c r="R29" s="49"/>
      <c r="S29" s="49" t="s">
        <v>12</v>
      </c>
      <c r="T29" s="49" t="s">
        <v>12</v>
      </c>
      <c r="U29" s="49" t="s">
        <v>12</v>
      </c>
      <c r="V29" s="49" t="s">
        <v>12</v>
      </c>
      <c r="W29" s="49"/>
      <c r="X29" s="44" t="s">
        <v>189</v>
      </c>
      <c r="Y29" s="44"/>
      <c r="Z29" s="44"/>
      <c r="AA29" s="44"/>
    </row>
    <row r="30" spans="1:29" ht="35.25" customHeight="1">
      <c r="A30" s="45" t="s">
        <v>36</v>
      </c>
      <c r="B30" s="50" t="s">
        <v>158</v>
      </c>
      <c r="C30" s="45">
        <f>SUM(C31:C36)</f>
        <v>19</v>
      </c>
      <c r="D30" s="45">
        <f t="shared" ref="D30:H30" si="10">SUM(D31:D36)</f>
        <v>5</v>
      </c>
      <c r="E30" s="45">
        <f t="shared" si="10"/>
        <v>14</v>
      </c>
      <c r="F30" s="45">
        <f t="shared" si="10"/>
        <v>16</v>
      </c>
      <c r="G30" s="45">
        <f t="shared" si="10"/>
        <v>3</v>
      </c>
      <c r="H30" s="45">
        <f t="shared" si="10"/>
        <v>13</v>
      </c>
      <c r="I30" s="45"/>
      <c r="J30" s="45"/>
      <c r="K30" s="45">
        <f t="shared" ref="K30:R30" si="11">SUM(K31:K37)</f>
        <v>0</v>
      </c>
      <c r="L30" s="45">
        <f t="shared" si="11"/>
        <v>0</v>
      </c>
      <c r="M30" s="45">
        <f t="shared" si="11"/>
        <v>0</v>
      </c>
      <c r="N30" s="45">
        <f t="shared" si="11"/>
        <v>0</v>
      </c>
      <c r="O30" s="45">
        <f t="shared" si="11"/>
        <v>1</v>
      </c>
      <c r="P30" s="45">
        <f t="shared" si="11"/>
        <v>0</v>
      </c>
      <c r="Q30" s="45">
        <f t="shared" si="11"/>
        <v>3</v>
      </c>
      <c r="R30" s="45">
        <f t="shared" si="11"/>
        <v>5</v>
      </c>
      <c r="S30" s="49" t="s">
        <v>12</v>
      </c>
      <c r="T30" s="49" t="s">
        <v>12</v>
      </c>
      <c r="U30" s="49" t="s">
        <v>12</v>
      </c>
      <c r="V30" s="49" t="s">
        <v>12</v>
      </c>
      <c r="W30" s="45"/>
      <c r="X30" s="56"/>
      <c r="Y30" s="56"/>
      <c r="Z30" s="56"/>
      <c r="AA30" s="56"/>
    </row>
    <row r="31" spans="1:29" s="54" customFormat="1" ht="90">
      <c r="A31" s="49">
        <v>21</v>
      </c>
      <c r="B31" s="51" t="s">
        <v>33</v>
      </c>
      <c r="C31" s="49">
        <f t="shared" si="5"/>
        <v>5</v>
      </c>
      <c r="D31" s="49">
        <v>2</v>
      </c>
      <c r="E31" s="49">
        <v>3</v>
      </c>
      <c r="F31" s="45">
        <f t="shared" si="4"/>
        <v>5</v>
      </c>
      <c r="G31" s="49">
        <v>1</v>
      </c>
      <c r="H31" s="49">
        <v>4</v>
      </c>
      <c r="I31" s="52" t="s">
        <v>85</v>
      </c>
      <c r="J31" s="49" t="s">
        <v>53</v>
      </c>
      <c r="K31" s="49"/>
      <c r="L31" s="49"/>
      <c r="M31" s="49"/>
      <c r="N31" s="49"/>
      <c r="O31" s="49"/>
      <c r="P31" s="49"/>
      <c r="Q31" s="49"/>
      <c r="R31" s="49">
        <v>1</v>
      </c>
      <c r="S31" s="49" t="s">
        <v>12</v>
      </c>
      <c r="T31" s="49" t="s">
        <v>12</v>
      </c>
      <c r="U31" s="49" t="s">
        <v>12</v>
      </c>
      <c r="V31" s="49" t="s">
        <v>12</v>
      </c>
      <c r="W31" s="49" t="s">
        <v>152</v>
      </c>
      <c r="X31" s="44" t="s">
        <v>194</v>
      </c>
      <c r="Y31" s="44"/>
      <c r="Z31" s="44"/>
      <c r="AA31" s="44"/>
    </row>
    <row r="32" spans="1:29" s="54" customFormat="1" ht="75">
      <c r="A32" s="49">
        <v>22</v>
      </c>
      <c r="B32" s="51" t="s">
        <v>34</v>
      </c>
      <c r="C32" s="49">
        <f t="shared" si="5"/>
        <v>2</v>
      </c>
      <c r="D32" s="49">
        <v>0</v>
      </c>
      <c r="E32" s="49">
        <f>1+1</f>
        <v>2</v>
      </c>
      <c r="F32" s="45">
        <f t="shared" si="4"/>
        <v>2</v>
      </c>
      <c r="G32" s="49"/>
      <c r="H32" s="49">
        <v>2</v>
      </c>
      <c r="I32" s="49">
        <v>0</v>
      </c>
      <c r="J32" s="49" t="s">
        <v>56</v>
      </c>
      <c r="K32" s="49"/>
      <c r="L32" s="49"/>
      <c r="M32" s="49"/>
      <c r="N32" s="49"/>
      <c r="O32" s="49"/>
      <c r="P32" s="49"/>
      <c r="Q32" s="49"/>
      <c r="R32" s="49">
        <v>1</v>
      </c>
      <c r="S32" s="49" t="s">
        <v>12</v>
      </c>
      <c r="T32" s="49" t="s">
        <v>12</v>
      </c>
      <c r="U32" s="49" t="s">
        <v>12</v>
      </c>
      <c r="V32" s="49" t="s">
        <v>12</v>
      </c>
      <c r="W32" s="49" t="s">
        <v>147</v>
      </c>
      <c r="X32" s="44" t="s">
        <v>208</v>
      </c>
      <c r="Y32" s="44"/>
      <c r="Z32" s="44"/>
      <c r="AA32" s="44"/>
    </row>
    <row r="33" spans="1:28" s="55" customFormat="1" ht="60">
      <c r="A33" s="49">
        <v>23</v>
      </c>
      <c r="B33" s="51" t="s">
        <v>37</v>
      </c>
      <c r="C33" s="49">
        <f t="shared" si="5"/>
        <v>2</v>
      </c>
      <c r="D33" s="49">
        <v>0</v>
      </c>
      <c r="E33" s="49">
        <f>1+1</f>
        <v>2</v>
      </c>
      <c r="F33" s="45">
        <f t="shared" si="4"/>
        <v>2</v>
      </c>
      <c r="G33" s="49">
        <v>0</v>
      </c>
      <c r="H33" s="49">
        <v>2</v>
      </c>
      <c r="I33" s="49">
        <v>0</v>
      </c>
      <c r="J33" s="49" t="s">
        <v>11</v>
      </c>
      <c r="K33" s="49"/>
      <c r="L33" s="49"/>
      <c r="M33" s="49"/>
      <c r="N33" s="49"/>
      <c r="O33" s="49"/>
      <c r="P33" s="49"/>
      <c r="Q33" s="49"/>
      <c r="R33" s="49">
        <v>1</v>
      </c>
      <c r="S33" s="49" t="s">
        <v>12</v>
      </c>
      <c r="T33" s="49" t="s">
        <v>12</v>
      </c>
      <c r="U33" s="49" t="s">
        <v>12</v>
      </c>
      <c r="V33" s="49" t="s">
        <v>12</v>
      </c>
      <c r="W33" s="49" t="s">
        <v>136</v>
      </c>
      <c r="X33" s="44" t="s">
        <v>209</v>
      </c>
      <c r="Y33" s="44"/>
      <c r="Z33" s="44"/>
      <c r="AA33" s="44"/>
    </row>
    <row r="34" spans="1:28" s="54" customFormat="1" ht="75">
      <c r="A34" s="49">
        <v>24</v>
      </c>
      <c r="B34" s="51" t="s">
        <v>38</v>
      </c>
      <c r="C34" s="49">
        <f t="shared" si="5"/>
        <v>3</v>
      </c>
      <c r="D34" s="49">
        <f>1+1</f>
        <v>2</v>
      </c>
      <c r="E34" s="49">
        <v>1</v>
      </c>
      <c r="F34" s="45">
        <f t="shared" si="4"/>
        <v>4</v>
      </c>
      <c r="G34" s="49">
        <v>2</v>
      </c>
      <c r="H34" s="49">
        <v>2</v>
      </c>
      <c r="I34" s="52" t="s">
        <v>85</v>
      </c>
      <c r="J34" s="49" t="s">
        <v>57</v>
      </c>
      <c r="K34" s="49"/>
      <c r="L34" s="49"/>
      <c r="M34" s="49"/>
      <c r="N34" s="49"/>
      <c r="O34" s="49"/>
      <c r="P34" s="49"/>
      <c r="Q34" s="49"/>
      <c r="R34" s="49">
        <v>1</v>
      </c>
      <c r="S34" s="49" t="s">
        <v>12</v>
      </c>
      <c r="T34" s="49" t="s">
        <v>12</v>
      </c>
      <c r="U34" s="49" t="s">
        <v>12</v>
      </c>
      <c r="V34" s="49" t="s">
        <v>12</v>
      </c>
      <c r="W34" s="49" t="s">
        <v>123</v>
      </c>
      <c r="X34" s="44" t="s">
        <v>195</v>
      </c>
      <c r="Y34" s="44"/>
      <c r="Z34" s="44"/>
      <c r="AA34" s="44"/>
    </row>
    <row r="35" spans="1:28" s="54" customFormat="1" ht="75">
      <c r="A35" s="49">
        <v>25</v>
      </c>
      <c r="B35" s="51" t="s">
        <v>35</v>
      </c>
      <c r="C35" s="49">
        <f t="shared" si="5"/>
        <v>4</v>
      </c>
      <c r="D35" s="49">
        <v>1</v>
      </c>
      <c r="E35" s="49">
        <f>2+1</f>
        <v>3</v>
      </c>
      <c r="F35" s="45">
        <f t="shared" si="4"/>
        <v>0</v>
      </c>
      <c r="G35" s="49"/>
      <c r="H35" s="49"/>
      <c r="I35" s="52" t="s">
        <v>85</v>
      </c>
      <c r="J35" s="49" t="s">
        <v>11</v>
      </c>
      <c r="K35" s="49"/>
      <c r="L35" s="49"/>
      <c r="M35" s="49"/>
      <c r="N35" s="49"/>
      <c r="O35" s="49">
        <v>1</v>
      </c>
      <c r="P35" s="49"/>
      <c r="Q35" s="49"/>
      <c r="R35" s="49"/>
      <c r="S35" s="49" t="s">
        <v>12</v>
      </c>
      <c r="T35" s="49" t="s">
        <v>12</v>
      </c>
      <c r="U35" s="49" t="s">
        <v>12</v>
      </c>
      <c r="V35" s="49" t="s">
        <v>12</v>
      </c>
      <c r="W35" s="49" t="s">
        <v>125</v>
      </c>
      <c r="X35" s="44" t="s">
        <v>210</v>
      </c>
      <c r="Y35" s="44"/>
      <c r="Z35" s="44"/>
      <c r="AA35" s="44"/>
    </row>
    <row r="36" spans="1:28" s="55" customFormat="1" ht="90">
      <c r="A36" s="49">
        <v>26</v>
      </c>
      <c r="B36" s="51" t="s">
        <v>39</v>
      </c>
      <c r="C36" s="49">
        <f t="shared" si="5"/>
        <v>3</v>
      </c>
      <c r="D36" s="49">
        <v>0</v>
      </c>
      <c r="E36" s="49">
        <f>1+1+1</f>
        <v>3</v>
      </c>
      <c r="F36" s="45">
        <f t="shared" si="4"/>
        <v>3</v>
      </c>
      <c r="G36" s="45">
        <v>0</v>
      </c>
      <c r="H36" s="45">
        <v>3</v>
      </c>
      <c r="I36" s="49">
        <v>0</v>
      </c>
      <c r="J36" s="49" t="s">
        <v>22</v>
      </c>
      <c r="K36" s="49"/>
      <c r="L36" s="49"/>
      <c r="M36" s="49"/>
      <c r="N36" s="49"/>
      <c r="O36" s="49"/>
      <c r="P36" s="49"/>
      <c r="Q36" s="49">
        <v>1</v>
      </c>
      <c r="R36" s="49"/>
      <c r="S36" s="49" t="s">
        <v>12</v>
      </c>
      <c r="T36" s="49" t="s">
        <v>12</v>
      </c>
      <c r="U36" s="49" t="s">
        <v>12</v>
      </c>
      <c r="V36" s="49" t="s">
        <v>12</v>
      </c>
      <c r="W36" s="49" t="s">
        <v>153</v>
      </c>
      <c r="X36" s="44" t="s">
        <v>182</v>
      </c>
      <c r="Y36" s="63"/>
      <c r="Z36" s="63"/>
      <c r="AA36" s="63"/>
      <c r="AB36" s="63"/>
    </row>
    <row r="37" spans="1:28">
      <c r="A37" s="45" t="s">
        <v>40</v>
      </c>
      <c r="B37" s="50" t="s">
        <v>41</v>
      </c>
      <c r="C37" s="45">
        <f t="shared" si="5"/>
        <v>27</v>
      </c>
      <c r="D37" s="45">
        <f>SUM(D38:D40)</f>
        <v>4</v>
      </c>
      <c r="E37" s="45">
        <f>SUM(E38:E40)</f>
        <v>23</v>
      </c>
      <c r="F37" s="45">
        <f t="shared" ref="F37:H37" si="12">SUM(F38:F40)</f>
        <v>21</v>
      </c>
      <c r="G37" s="45">
        <f t="shared" si="12"/>
        <v>6</v>
      </c>
      <c r="H37" s="45">
        <f t="shared" si="12"/>
        <v>15</v>
      </c>
      <c r="I37" s="45"/>
      <c r="J37" s="45" t="s">
        <v>4</v>
      </c>
      <c r="K37" s="45">
        <f t="shared" ref="K37:R37" si="13">SUM(K38:K40)</f>
        <v>0</v>
      </c>
      <c r="L37" s="45">
        <f t="shared" si="13"/>
        <v>0</v>
      </c>
      <c r="M37" s="45">
        <f t="shared" si="13"/>
        <v>0</v>
      </c>
      <c r="N37" s="45">
        <f t="shared" si="13"/>
        <v>0</v>
      </c>
      <c r="O37" s="45">
        <f t="shared" si="13"/>
        <v>0</v>
      </c>
      <c r="P37" s="45">
        <f t="shared" si="13"/>
        <v>0</v>
      </c>
      <c r="Q37" s="45">
        <f t="shared" si="13"/>
        <v>2</v>
      </c>
      <c r="R37" s="45">
        <f t="shared" si="13"/>
        <v>1</v>
      </c>
      <c r="S37" s="49" t="s">
        <v>12</v>
      </c>
      <c r="T37" s="49" t="s">
        <v>12</v>
      </c>
      <c r="U37" s="49" t="s">
        <v>12</v>
      </c>
      <c r="V37" s="49" t="s">
        <v>12</v>
      </c>
      <c r="W37" s="45"/>
      <c r="X37" s="44"/>
      <c r="Y37" s="56"/>
      <c r="Z37" s="56"/>
      <c r="AA37" s="56"/>
    </row>
    <row r="38" spans="1:28" ht="75">
      <c r="A38" s="49">
        <v>27</v>
      </c>
      <c r="B38" s="51" t="s">
        <v>42</v>
      </c>
      <c r="C38" s="49">
        <f t="shared" si="5"/>
        <v>19</v>
      </c>
      <c r="D38" s="49">
        <f>2+1+1</f>
        <v>4</v>
      </c>
      <c r="E38" s="49">
        <f>5+5+5</f>
        <v>15</v>
      </c>
      <c r="F38" s="45">
        <f t="shared" si="4"/>
        <v>19</v>
      </c>
      <c r="G38" s="49">
        <v>4</v>
      </c>
      <c r="H38" s="49">
        <v>15</v>
      </c>
      <c r="I38" s="52" t="s">
        <v>85</v>
      </c>
      <c r="J38" s="49" t="s">
        <v>11</v>
      </c>
      <c r="K38" s="49"/>
      <c r="L38" s="49"/>
      <c r="M38" s="49"/>
      <c r="N38" s="49"/>
      <c r="O38" s="49"/>
      <c r="P38" s="49"/>
      <c r="Q38" s="49"/>
      <c r="R38" s="49">
        <v>1</v>
      </c>
      <c r="S38" s="49" t="s">
        <v>12</v>
      </c>
      <c r="T38" s="49" t="s">
        <v>12</v>
      </c>
      <c r="U38" s="49" t="s">
        <v>12</v>
      </c>
      <c r="V38" s="49" t="s">
        <v>12</v>
      </c>
      <c r="W38" s="49" t="s">
        <v>154</v>
      </c>
      <c r="X38" s="44" t="s">
        <v>211</v>
      </c>
      <c r="Y38" s="44"/>
      <c r="Z38" s="44"/>
      <c r="AA38" s="44"/>
    </row>
    <row r="39" spans="1:28" s="55" customFormat="1" ht="90">
      <c r="A39" s="49">
        <v>28</v>
      </c>
      <c r="B39" s="51" t="s">
        <v>43</v>
      </c>
      <c r="C39" s="49">
        <f t="shared" si="5"/>
        <v>2</v>
      </c>
      <c r="D39" s="49">
        <v>0</v>
      </c>
      <c r="E39" s="49">
        <f>1+1</f>
        <v>2</v>
      </c>
      <c r="F39" s="45">
        <f t="shared" si="4"/>
        <v>2</v>
      </c>
      <c r="G39" s="49">
        <v>2</v>
      </c>
      <c r="H39" s="49">
        <v>0</v>
      </c>
      <c r="I39" s="49">
        <v>0</v>
      </c>
      <c r="J39" s="49" t="s">
        <v>58</v>
      </c>
      <c r="K39" s="49"/>
      <c r="L39" s="49"/>
      <c r="M39" s="49"/>
      <c r="N39" s="49"/>
      <c r="O39" s="49"/>
      <c r="P39" s="49"/>
      <c r="Q39" s="49">
        <v>1</v>
      </c>
      <c r="R39" s="49"/>
      <c r="S39" s="49" t="s">
        <v>12</v>
      </c>
      <c r="T39" s="49" t="s">
        <v>12</v>
      </c>
      <c r="U39" s="49" t="s">
        <v>12</v>
      </c>
      <c r="V39" s="49" t="s">
        <v>12</v>
      </c>
      <c r="W39" s="49" t="s">
        <v>127</v>
      </c>
      <c r="X39" s="44" t="s">
        <v>212</v>
      </c>
      <c r="Y39" s="44"/>
      <c r="Z39" s="44"/>
      <c r="AA39" s="44"/>
    </row>
    <row r="40" spans="1:28" s="55" customFormat="1" ht="90">
      <c r="A40" s="49">
        <v>29</v>
      </c>
      <c r="B40" s="51" t="s">
        <v>44</v>
      </c>
      <c r="C40" s="49">
        <f t="shared" si="5"/>
        <v>6</v>
      </c>
      <c r="D40" s="49">
        <v>0</v>
      </c>
      <c r="E40" s="49">
        <f>1+5</f>
        <v>6</v>
      </c>
      <c r="F40" s="45">
        <f t="shared" si="4"/>
        <v>0</v>
      </c>
      <c r="G40" s="45">
        <v>0</v>
      </c>
      <c r="H40" s="45">
        <v>0</v>
      </c>
      <c r="I40" s="49">
        <v>0</v>
      </c>
      <c r="J40" s="49" t="s">
        <v>75</v>
      </c>
      <c r="K40" s="49"/>
      <c r="L40" s="49"/>
      <c r="M40" s="49"/>
      <c r="N40" s="49"/>
      <c r="O40" s="49"/>
      <c r="P40" s="49"/>
      <c r="Q40" s="49">
        <v>1</v>
      </c>
      <c r="R40" s="49"/>
      <c r="S40" s="49" t="s">
        <v>12</v>
      </c>
      <c r="T40" s="49" t="s">
        <v>12</v>
      </c>
      <c r="U40" s="49" t="s">
        <v>12</v>
      </c>
      <c r="V40" s="49" t="s">
        <v>12</v>
      </c>
      <c r="W40" s="49" t="s">
        <v>155</v>
      </c>
      <c r="X40" s="44" t="s">
        <v>213</v>
      </c>
      <c r="Y40" s="44"/>
      <c r="Z40" s="44"/>
      <c r="AA40" s="44"/>
    </row>
    <row r="41" spans="1:28" ht="28.5">
      <c r="A41" s="45" t="s">
        <v>45</v>
      </c>
      <c r="B41" s="50" t="s">
        <v>46</v>
      </c>
      <c r="C41" s="45">
        <f t="shared" si="5"/>
        <v>13</v>
      </c>
      <c r="D41" s="45">
        <f>SUM(D42:D46)</f>
        <v>1</v>
      </c>
      <c r="E41" s="45">
        <f>SUM(E42:E46)</f>
        <v>12</v>
      </c>
      <c r="F41" s="45">
        <f t="shared" ref="F41:H41" si="14">SUM(F42:F46)</f>
        <v>11</v>
      </c>
      <c r="G41" s="45">
        <f t="shared" si="14"/>
        <v>6</v>
      </c>
      <c r="H41" s="45">
        <f t="shared" si="14"/>
        <v>5</v>
      </c>
      <c r="I41" s="45"/>
      <c r="J41" s="45"/>
      <c r="K41" s="45">
        <f t="shared" ref="K41:R41" si="15">SUM(K42:K46)</f>
        <v>0</v>
      </c>
      <c r="L41" s="45">
        <f t="shared" si="15"/>
        <v>0</v>
      </c>
      <c r="M41" s="45">
        <f t="shared" si="15"/>
        <v>0</v>
      </c>
      <c r="N41" s="45">
        <f t="shared" si="15"/>
        <v>1</v>
      </c>
      <c r="O41" s="45">
        <f t="shared" si="15"/>
        <v>0</v>
      </c>
      <c r="P41" s="45">
        <f t="shared" si="15"/>
        <v>0</v>
      </c>
      <c r="Q41" s="45">
        <f t="shared" si="15"/>
        <v>2</v>
      </c>
      <c r="R41" s="45">
        <f t="shared" si="15"/>
        <v>2</v>
      </c>
      <c r="S41" s="49" t="s">
        <v>12</v>
      </c>
      <c r="T41" s="49" t="s">
        <v>12</v>
      </c>
      <c r="U41" s="49" t="s">
        <v>12</v>
      </c>
      <c r="V41" s="49" t="s">
        <v>12</v>
      </c>
      <c r="W41" s="45"/>
      <c r="X41" s="44"/>
      <c r="Y41" s="56"/>
      <c r="Z41" s="56"/>
      <c r="AA41" s="56"/>
    </row>
    <row r="42" spans="1:28" s="55" customFormat="1" ht="75">
      <c r="A42" s="49">
        <v>30</v>
      </c>
      <c r="B42" s="51" t="s">
        <v>47</v>
      </c>
      <c r="C42" s="49">
        <f t="shared" si="5"/>
        <v>2</v>
      </c>
      <c r="D42" s="49">
        <v>0</v>
      </c>
      <c r="E42" s="49">
        <f>1+1</f>
        <v>2</v>
      </c>
      <c r="F42" s="45">
        <f t="shared" si="4"/>
        <v>0</v>
      </c>
      <c r="G42" s="49">
        <v>0</v>
      </c>
      <c r="H42" s="49">
        <v>0</v>
      </c>
      <c r="I42" s="49">
        <v>0</v>
      </c>
      <c r="J42" s="49" t="s">
        <v>22</v>
      </c>
      <c r="K42" s="49"/>
      <c r="L42" s="49"/>
      <c r="M42" s="49"/>
      <c r="N42" s="49"/>
      <c r="O42" s="49"/>
      <c r="P42" s="49"/>
      <c r="Q42" s="49"/>
      <c r="R42" s="49">
        <v>1</v>
      </c>
      <c r="S42" s="49" t="s">
        <v>12</v>
      </c>
      <c r="T42" s="49" t="s">
        <v>12</v>
      </c>
      <c r="U42" s="49" t="s">
        <v>12</v>
      </c>
      <c r="V42" s="49" t="s">
        <v>12</v>
      </c>
      <c r="W42" s="49" t="s">
        <v>129</v>
      </c>
      <c r="X42" s="44" t="s">
        <v>186</v>
      </c>
      <c r="Y42" s="44"/>
      <c r="Z42" s="44"/>
      <c r="AA42" s="44"/>
    </row>
    <row r="43" spans="1:28" ht="60">
      <c r="A43" s="49">
        <v>31</v>
      </c>
      <c r="B43" s="51" t="s">
        <v>48</v>
      </c>
      <c r="C43" s="49">
        <f t="shared" si="5"/>
        <v>2</v>
      </c>
      <c r="D43" s="49">
        <v>0</v>
      </c>
      <c r="E43" s="49">
        <f>1+1</f>
        <v>2</v>
      </c>
      <c r="F43" s="45">
        <f t="shared" si="4"/>
        <v>2</v>
      </c>
      <c r="G43" s="49"/>
      <c r="H43" s="49">
        <v>2</v>
      </c>
      <c r="I43" s="49">
        <v>0</v>
      </c>
      <c r="J43" s="49" t="s">
        <v>22</v>
      </c>
      <c r="K43" s="49"/>
      <c r="L43" s="49"/>
      <c r="M43" s="49"/>
      <c r="N43" s="49">
        <v>1</v>
      </c>
      <c r="O43" s="49"/>
      <c r="P43" s="49"/>
      <c r="Q43" s="49"/>
      <c r="R43" s="49"/>
      <c r="S43" s="49" t="s">
        <v>12</v>
      </c>
      <c r="T43" s="49" t="s">
        <v>12</v>
      </c>
      <c r="U43" s="49" t="s">
        <v>12</v>
      </c>
      <c r="V43" s="49" t="s">
        <v>12</v>
      </c>
      <c r="W43" s="49" t="s">
        <v>156</v>
      </c>
      <c r="X43" s="44" t="s">
        <v>187</v>
      </c>
      <c r="Y43" s="44"/>
      <c r="Z43" s="44"/>
      <c r="AA43" s="44"/>
    </row>
    <row r="44" spans="1:28" s="55" customFormat="1" ht="75">
      <c r="A44" s="49">
        <v>32</v>
      </c>
      <c r="B44" s="51" t="s">
        <v>49</v>
      </c>
      <c r="C44" s="49">
        <f t="shared" si="5"/>
        <v>4</v>
      </c>
      <c r="D44" s="49">
        <v>1</v>
      </c>
      <c r="E44" s="49">
        <v>3</v>
      </c>
      <c r="F44" s="45">
        <f t="shared" si="4"/>
        <v>4</v>
      </c>
      <c r="G44" s="49">
        <v>4</v>
      </c>
      <c r="H44" s="49">
        <v>0</v>
      </c>
      <c r="I44" s="52" t="s">
        <v>85</v>
      </c>
      <c r="J44" s="49" t="s">
        <v>11</v>
      </c>
      <c r="K44" s="49"/>
      <c r="L44" s="49"/>
      <c r="M44" s="49"/>
      <c r="N44" s="49"/>
      <c r="O44" s="49"/>
      <c r="P44" s="49"/>
      <c r="Q44" s="49">
        <v>1</v>
      </c>
      <c r="R44" s="49"/>
      <c r="S44" s="49" t="s">
        <v>12</v>
      </c>
      <c r="T44" s="49" t="s">
        <v>12</v>
      </c>
      <c r="U44" s="49" t="s">
        <v>12</v>
      </c>
      <c r="V44" s="49" t="s">
        <v>12</v>
      </c>
      <c r="W44" s="49" t="s">
        <v>148</v>
      </c>
      <c r="X44" s="44" t="s">
        <v>214</v>
      </c>
      <c r="Y44" s="44"/>
      <c r="Z44" s="44"/>
      <c r="AA44" s="44"/>
    </row>
    <row r="45" spans="1:28" s="54" customFormat="1" ht="23.25" customHeight="1">
      <c r="A45" s="49">
        <v>33</v>
      </c>
      <c r="B45" s="51" t="s">
        <v>50</v>
      </c>
      <c r="C45" s="49">
        <f t="shared" si="5"/>
        <v>3</v>
      </c>
      <c r="D45" s="49">
        <v>0</v>
      </c>
      <c r="E45" s="49">
        <v>3</v>
      </c>
      <c r="F45" s="45">
        <f t="shared" si="4"/>
        <v>3</v>
      </c>
      <c r="G45" s="49">
        <v>0</v>
      </c>
      <c r="H45" s="49">
        <v>3</v>
      </c>
      <c r="I45" s="49">
        <v>0</v>
      </c>
      <c r="J45" s="49" t="s">
        <v>73</v>
      </c>
      <c r="K45" s="49"/>
      <c r="L45" s="49"/>
      <c r="M45" s="49"/>
      <c r="N45" s="49"/>
      <c r="O45" s="49"/>
      <c r="P45" s="49"/>
      <c r="Q45" s="49"/>
      <c r="R45" s="49">
        <v>1</v>
      </c>
      <c r="S45" s="49" t="s">
        <v>12</v>
      </c>
      <c r="T45" s="49" t="s">
        <v>12</v>
      </c>
      <c r="U45" s="49" t="s">
        <v>12</v>
      </c>
      <c r="V45" s="49" t="s">
        <v>12</v>
      </c>
      <c r="W45" s="49" t="s">
        <v>142</v>
      </c>
      <c r="X45" s="44"/>
      <c r="Y45" s="44"/>
      <c r="Z45" s="44"/>
      <c r="AA45" s="44"/>
    </row>
    <row r="46" spans="1:28" s="55" customFormat="1" ht="23.25" customHeight="1">
      <c r="A46" s="49">
        <v>34</v>
      </c>
      <c r="B46" s="51" t="s">
        <v>51</v>
      </c>
      <c r="C46" s="49">
        <f t="shared" ref="C46" si="16">D46+E46</f>
        <v>2</v>
      </c>
      <c r="D46" s="49">
        <v>0</v>
      </c>
      <c r="E46" s="49">
        <f>1+1</f>
        <v>2</v>
      </c>
      <c r="F46" s="45">
        <f t="shared" si="4"/>
        <v>2</v>
      </c>
      <c r="G46" s="49">
        <v>2</v>
      </c>
      <c r="H46" s="49"/>
      <c r="I46" s="49">
        <v>0</v>
      </c>
      <c r="J46" s="49" t="s">
        <v>11</v>
      </c>
      <c r="K46" s="49"/>
      <c r="L46" s="49"/>
      <c r="M46" s="49"/>
      <c r="N46" s="49"/>
      <c r="O46" s="49"/>
      <c r="P46" s="49"/>
      <c r="Q46" s="49">
        <v>1</v>
      </c>
      <c r="R46" s="49"/>
      <c r="S46" s="49" t="s">
        <v>12</v>
      </c>
      <c r="T46" s="49" t="s">
        <v>12</v>
      </c>
      <c r="U46" s="49" t="s">
        <v>12</v>
      </c>
      <c r="V46" s="49" t="s">
        <v>12</v>
      </c>
      <c r="W46" s="49" t="s">
        <v>133</v>
      </c>
      <c r="X46" s="44" t="s">
        <v>215</v>
      </c>
      <c r="Y46" s="44"/>
      <c r="Z46" s="44"/>
      <c r="AA46" s="44"/>
    </row>
    <row r="47" spans="1:28">
      <c r="F47" s="46">
        <f t="shared" si="4"/>
        <v>0</v>
      </c>
      <c r="G47" s="64"/>
      <c r="H47" s="64"/>
    </row>
    <row r="53" spans="2:9">
      <c r="B53" s="42"/>
      <c r="I53" s="58"/>
    </row>
  </sheetData>
  <mergeCells count="24">
    <mergeCell ref="AB3:AB5"/>
    <mergeCell ref="A6:B6"/>
    <mergeCell ref="AC17:AC18"/>
    <mergeCell ref="M3:M5"/>
    <mergeCell ref="N3:N5"/>
    <mergeCell ref="O3:O5"/>
    <mergeCell ref="P3:P5"/>
    <mergeCell ref="Q3:Q5"/>
    <mergeCell ref="R3:R5"/>
    <mergeCell ref="S3:T5"/>
    <mergeCell ref="U3:V5"/>
    <mergeCell ref="A3:A5"/>
    <mergeCell ref="B3:B5"/>
    <mergeCell ref="I3:I5"/>
    <mergeCell ref="J3:J5"/>
    <mergeCell ref="W3:W6"/>
    <mergeCell ref="K3:K5"/>
    <mergeCell ref="L3:L5"/>
    <mergeCell ref="I1:V1"/>
    <mergeCell ref="A2:V2"/>
    <mergeCell ref="C3:E3"/>
    <mergeCell ref="F3:H3"/>
    <mergeCell ref="F4:H4"/>
    <mergeCell ref="C4:E4"/>
  </mergeCells>
  <pageMargins left="0.2" right="0.2" top="0.5" bottom="0.5" header="0.3" footer="0.3"/>
  <pageSetup paperSize="9" scale="6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F5242-4EB1-4C8D-A83D-43534D4D96FC}">
  <dimension ref="A1:Y53"/>
  <sheetViews>
    <sheetView topLeftCell="A7" workbookViewId="0">
      <selection activeCell="E9" sqref="E9"/>
    </sheetView>
  </sheetViews>
  <sheetFormatPr defaultColWidth="9.140625" defaultRowHeight="15"/>
  <cols>
    <col min="1" max="1" width="4.7109375" style="42" customWidth="1"/>
    <col min="2" max="2" width="14.140625" style="43" customWidth="1"/>
    <col min="3" max="3" width="8" style="42" customWidth="1"/>
    <col min="4" max="4" width="8.5703125" style="42" customWidth="1"/>
    <col min="5" max="5" width="8.85546875" style="42" customWidth="1"/>
    <col min="6" max="8" width="9.85546875" style="42" customWidth="1"/>
    <col min="9" max="9" width="23.85546875" style="43" customWidth="1"/>
    <col min="10" max="10" width="11.85546875" style="42" hidden="1" customWidth="1"/>
    <col min="11" max="11" width="8.5703125" style="42" hidden="1" customWidth="1"/>
    <col min="12" max="12" width="11.7109375" style="42" hidden="1" customWidth="1"/>
    <col min="13" max="13" width="9.7109375" style="42" hidden="1" customWidth="1"/>
    <col min="14" max="14" width="13.5703125" style="42" hidden="1" customWidth="1"/>
    <col min="15" max="15" width="10.28515625" style="42" hidden="1" customWidth="1"/>
    <col min="16" max="16" width="12" style="42" hidden="1" customWidth="1"/>
    <col min="17" max="17" width="20.28515625" style="42" hidden="1" customWidth="1"/>
    <col min="18" max="18" width="10.5703125" style="42" hidden="1" customWidth="1"/>
    <col min="19" max="20" width="9" style="42" customWidth="1"/>
    <col min="21" max="21" width="10.5703125" style="42" customWidth="1"/>
    <col min="22" max="22" width="12.42578125" style="42" customWidth="1"/>
    <col min="23" max="23" width="10.5703125" style="42" customWidth="1"/>
    <col min="24" max="24" width="17.28515625" style="42" customWidth="1"/>
    <col min="25" max="25" width="19.7109375" style="44" customWidth="1"/>
    <col min="26" max="16384" width="9.140625" style="42"/>
  </cols>
  <sheetData>
    <row r="1" spans="1:25" s="38" customFormat="1" ht="15.75">
      <c r="B1" s="39"/>
      <c r="I1" s="104" t="s">
        <v>96</v>
      </c>
      <c r="J1" s="104"/>
      <c r="K1" s="104"/>
      <c r="L1" s="104"/>
      <c r="M1" s="104"/>
      <c r="N1" s="104"/>
      <c r="O1" s="104"/>
      <c r="P1" s="104"/>
      <c r="Q1" s="104"/>
      <c r="R1" s="104"/>
      <c r="S1" s="104"/>
      <c r="T1" s="104"/>
      <c r="U1" s="104"/>
      <c r="V1" s="104"/>
      <c r="W1" s="59"/>
      <c r="Y1" s="40"/>
    </row>
    <row r="2" spans="1:25" s="38" customFormat="1" ht="66" customHeight="1">
      <c r="A2" s="103" t="s">
        <v>178</v>
      </c>
      <c r="B2" s="103"/>
      <c r="C2" s="103"/>
      <c r="D2" s="103"/>
      <c r="E2" s="103"/>
      <c r="F2" s="103"/>
      <c r="G2" s="103"/>
      <c r="H2" s="103"/>
      <c r="I2" s="103"/>
      <c r="J2" s="103"/>
      <c r="K2" s="103"/>
      <c r="L2" s="103"/>
      <c r="M2" s="103"/>
      <c r="N2" s="103"/>
      <c r="O2" s="103"/>
      <c r="P2" s="103"/>
      <c r="Q2" s="103"/>
      <c r="R2" s="103"/>
      <c r="S2" s="103"/>
      <c r="T2" s="103"/>
      <c r="U2" s="103"/>
      <c r="V2" s="103"/>
      <c r="W2" s="60"/>
      <c r="Y2" s="40"/>
    </row>
    <row r="3" spans="1:25" ht="83.25" customHeight="1">
      <c r="A3" s="98" t="s">
        <v>0</v>
      </c>
      <c r="B3" s="109" t="s">
        <v>1</v>
      </c>
      <c r="C3" s="119" t="s">
        <v>168</v>
      </c>
      <c r="D3" s="120"/>
      <c r="E3" s="121"/>
      <c r="F3" s="98" t="s">
        <v>167</v>
      </c>
      <c r="G3" s="98"/>
      <c r="H3" s="98"/>
      <c r="I3" s="98" t="s">
        <v>169</v>
      </c>
      <c r="J3" s="98" t="s">
        <v>2</v>
      </c>
      <c r="K3" s="98" t="s">
        <v>76</v>
      </c>
      <c r="L3" s="98" t="s">
        <v>81</v>
      </c>
      <c r="M3" s="98" t="s">
        <v>83</v>
      </c>
      <c r="N3" s="98" t="s">
        <v>78</v>
      </c>
      <c r="O3" s="98" t="s">
        <v>79</v>
      </c>
      <c r="P3" s="98" t="s">
        <v>77</v>
      </c>
      <c r="Q3" s="98" t="s">
        <v>80</v>
      </c>
      <c r="R3" s="98" t="s">
        <v>82</v>
      </c>
      <c r="S3" s="107" t="s">
        <v>170</v>
      </c>
      <c r="T3" s="107"/>
      <c r="U3" s="98" t="s">
        <v>171</v>
      </c>
      <c r="V3" s="98"/>
      <c r="W3" s="92" t="s">
        <v>100</v>
      </c>
    </row>
    <row r="4" spans="1:25" ht="27.75" customHeight="1">
      <c r="A4" s="98"/>
      <c r="B4" s="109"/>
      <c r="C4" s="98" t="s">
        <v>97</v>
      </c>
      <c r="D4" s="98"/>
      <c r="E4" s="98"/>
      <c r="F4" s="98" t="s">
        <v>97</v>
      </c>
      <c r="G4" s="98"/>
      <c r="H4" s="98"/>
      <c r="I4" s="98"/>
      <c r="J4" s="98"/>
      <c r="K4" s="98"/>
      <c r="L4" s="98"/>
      <c r="M4" s="98"/>
      <c r="N4" s="98"/>
      <c r="O4" s="98"/>
      <c r="P4" s="98"/>
      <c r="Q4" s="98"/>
      <c r="R4" s="98"/>
      <c r="S4" s="107"/>
      <c r="T4" s="107"/>
      <c r="U4" s="98"/>
      <c r="V4" s="98"/>
      <c r="W4" s="106"/>
    </row>
    <row r="5" spans="1:25" ht="50.25" customHeight="1">
      <c r="A5" s="98"/>
      <c r="B5" s="109"/>
      <c r="C5" s="80" t="s">
        <v>63</v>
      </c>
      <c r="D5" s="80" t="s">
        <v>108</v>
      </c>
      <c r="E5" s="84" t="s">
        <v>109</v>
      </c>
      <c r="F5" s="80" t="s">
        <v>63</v>
      </c>
      <c r="G5" s="80" t="s">
        <v>108</v>
      </c>
      <c r="H5" s="80" t="s">
        <v>109</v>
      </c>
      <c r="I5" s="98"/>
      <c r="J5" s="98"/>
      <c r="K5" s="98"/>
      <c r="L5" s="98"/>
      <c r="M5" s="98"/>
      <c r="N5" s="98"/>
      <c r="O5" s="98"/>
      <c r="P5" s="98"/>
      <c r="Q5" s="98"/>
      <c r="R5" s="98"/>
      <c r="S5" s="107"/>
      <c r="T5" s="107"/>
      <c r="U5" s="98"/>
      <c r="V5" s="98"/>
      <c r="W5" s="106"/>
    </row>
    <row r="6" spans="1:25" ht="71.25">
      <c r="A6" s="98" t="s">
        <v>3</v>
      </c>
      <c r="B6" s="98"/>
      <c r="C6" s="45">
        <f t="shared" ref="C6:H6" si="0">C7+C17+C24+C30+C37+C41</f>
        <v>93</v>
      </c>
      <c r="D6" s="45">
        <f t="shared" si="0"/>
        <v>36</v>
      </c>
      <c r="E6" s="45">
        <f t="shared" si="0"/>
        <v>57</v>
      </c>
      <c r="F6" s="45">
        <f t="shared" si="0"/>
        <v>75</v>
      </c>
      <c r="G6" s="45">
        <f t="shared" si="0"/>
        <v>38</v>
      </c>
      <c r="H6" s="45">
        <f t="shared" si="0"/>
        <v>37</v>
      </c>
      <c r="I6" s="45"/>
      <c r="J6" s="45"/>
      <c r="K6" s="45" t="e">
        <f>K7+K17+K24+#REF!+K37+K41</f>
        <v>#REF!</v>
      </c>
      <c r="L6" s="45" t="e">
        <f>L7+L17+L24+#REF!+L37+L41</f>
        <v>#REF!</v>
      </c>
      <c r="M6" s="45" t="e">
        <f>M7+M17+M24+#REF!+M37+M41</f>
        <v>#REF!</v>
      </c>
      <c r="N6" s="45" t="e">
        <f>N7+N17+N24+#REF!+N37+N41</f>
        <v>#REF!</v>
      </c>
      <c r="O6" s="45" t="e">
        <f>O7+O17+O24+#REF!+O37+O41</f>
        <v>#REF!</v>
      </c>
      <c r="P6" s="45" t="e">
        <f>P7+P17+P24+#REF!+P37+P41</f>
        <v>#REF!</v>
      </c>
      <c r="Q6" s="45" t="e">
        <f>Q7+Q17+Q24+#REF!+Q37+Q41</f>
        <v>#REF!</v>
      </c>
      <c r="R6" s="45" t="e">
        <f>R7+R17+R24+#REF!+R37+R41</f>
        <v>#REF!</v>
      </c>
      <c r="S6" s="80" t="s">
        <v>103</v>
      </c>
      <c r="T6" s="81" t="s">
        <v>104</v>
      </c>
      <c r="U6" s="47" t="s">
        <v>106</v>
      </c>
      <c r="V6" s="45" t="s">
        <v>107</v>
      </c>
      <c r="W6" s="93"/>
    </row>
    <row r="7" spans="1:25" ht="27" customHeight="1">
      <c r="A7" s="45" t="s">
        <v>5</v>
      </c>
      <c r="B7" s="50" t="s">
        <v>6</v>
      </c>
      <c r="C7" s="45">
        <f>SUM(C8:C16)</f>
        <v>18</v>
      </c>
      <c r="D7" s="45">
        <f>SUM(D8:D16)</f>
        <v>7</v>
      </c>
      <c r="E7" s="45">
        <f>SUM(E8:E16)</f>
        <v>11</v>
      </c>
      <c r="F7" s="45">
        <f t="shared" ref="F7:H7" si="1">SUM(F8:F16)</f>
        <v>13</v>
      </c>
      <c r="G7" s="45">
        <f t="shared" si="1"/>
        <v>6</v>
      </c>
      <c r="H7" s="45">
        <f t="shared" si="1"/>
        <v>7</v>
      </c>
      <c r="I7" s="50"/>
      <c r="J7" s="45"/>
      <c r="K7" s="45">
        <f t="shared" ref="K7:R7" si="2">SUM(K8:K16)</f>
        <v>0</v>
      </c>
      <c r="L7" s="45">
        <f t="shared" si="2"/>
        <v>0</v>
      </c>
      <c r="M7" s="45">
        <f t="shared" si="2"/>
        <v>0</v>
      </c>
      <c r="N7" s="45">
        <f t="shared" si="2"/>
        <v>1</v>
      </c>
      <c r="O7" s="45">
        <f t="shared" si="2"/>
        <v>1</v>
      </c>
      <c r="P7" s="45">
        <f t="shared" si="2"/>
        <v>0</v>
      </c>
      <c r="Q7" s="45">
        <f t="shared" si="2"/>
        <v>6</v>
      </c>
      <c r="R7" s="45">
        <f t="shared" si="2"/>
        <v>1</v>
      </c>
      <c r="S7" s="45"/>
      <c r="T7" s="45"/>
      <c r="U7" s="45"/>
      <c r="V7" s="45"/>
      <c r="W7" s="45"/>
    </row>
    <row r="8" spans="1:25" s="54" customFormat="1" ht="55.5" customHeight="1">
      <c r="A8" s="49">
        <v>1</v>
      </c>
      <c r="B8" s="51" t="s">
        <v>7</v>
      </c>
      <c r="C8" s="49">
        <f>D8+E8</f>
        <v>2</v>
      </c>
      <c r="D8" s="49">
        <v>1</v>
      </c>
      <c r="E8" s="49">
        <v>1</v>
      </c>
      <c r="F8" s="45">
        <f>G8+H8</f>
        <v>2</v>
      </c>
      <c r="G8" s="49">
        <v>1</v>
      </c>
      <c r="H8" s="49">
        <v>1</v>
      </c>
      <c r="I8" s="52" t="s">
        <v>92</v>
      </c>
      <c r="J8" s="49" t="s">
        <v>71</v>
      </c>
      <c r="K8" s="49"/>
      <c r="L8" s="49"/>
      <c r="M8" s="49"/>
      <c r="N8" s="49"/>
      <c r="O8" s="49"/>
      <c r="P8" s="49"/>
      <c r="Q8" s="49"/>
      <c r="R8" s="49">
        <v>1</v>
      </c>
      <c r="S8" s="49" t="s">
        <v>12</v>
      </c>
      <c r="T8" s="49" t="s">
        <v>12</v>
      </c>
      <c r="U8" s="49" t="s">
        <v>12</v>
      </c>
      <c r="V8" s="49" t="s">
        <v>12</v>
      </c>
      <c r="W8" s="49" t="s">
        <v>144</v>
      </c>
      <c r="X8" s="44" t="s">
        <v>196</v>
      </c>
      <c r="Y8" s="44"/>
    </row>
    <row r="9" spans="1:25" s="55" customFormat="1" ht="59.25" customHeight="1">
      <c r="A9" s="49">
        <v>2</v>
      </c>
      <c r="B9" s="51" t="s">
        <v>8</v>
      </c>
      <c r="C9" s="49">
        <f t="shared" ref="C9:C46" si="3">D9+E9</f>
        <v>1</v>
      </c>
      <c r="D9" s="49">
        <v>1</v>
      </c>
      <c r="E9" s="49">
        <v>0</v>
      </c>
      <c r="F9" s="45">
        <f t="shared" ref="F9:F46" si="4">G9+H9</f>
        <v>1</v>
      </c>
      <c r="G9" s="49">
        <v>1</v>
      </c>
      <c r="H9" s="49">
        <v>0</v>
      </c>
      <c r="I9" s="52" t="s">
        <v>92</v>
      </c>
      <c r="J9" s="79" t="s">
        <v>74</v>
      </c>
      <c r="K9" s="49"/>
      <c r="L9" s="49"/>
      <c r="M9" s="49"/>
      <c r="N9" s="49"/>
      <c r="O9" s="49"/>
      <c r="P9" s="49"/>
      <c r="Q9" s="49">
        <v>1</v>
      </c>
      <c r="R9" s="49"/>
      <c r="S9" s="49" t="s">
        <v>12</v>
      </c>
      <c r="T9" s="49" t="s">
        <v>12</v>
      </c>
      <c r="U9" s="49" t="s">
        <v>12</v>
      </c>
      <c r="V9" s="49" t="s">
        <v>12</v>
      </c>
      <c r="W9" s="49"/>
      <c r="X9" s="44" t="s">
        <v>183</v>
      </c>
      <c r="Y9" s="44"/>
    </row>
    <row r="10" spans="1:25" s="55" customFormat="1" ht="36.75" customHeight="1">
      <c r="A10" s="49">
        <v>3</v>
      </c>
      <c r="B10" s="51" t="s">
        <v>9</v>
      </c>
      <c r="C10" s="49">
        <f t="shared" si="3"/>
        <v>1</v>
      </c>
      <c r="D10" s="49">
        <v>0</v>
      </c>
      <c r="E10" s="49">
        <v>1</v>
      </c>
      <c r="F10" s="45">
        <f t="shared" si="4"/>
        <v>1</v>
      </c>
      <c r="G10" s="49">
        <v>0</v>
      </c>
      <c r="H10" s="49">
        <v>1</v>
      </c>
      <c r="I10" s="49">
        <v>0</v>
      </c>
      <c r="J10" s="49" t="s">
        <v>55</v>
      </c>
      <c r="K10" s="49"/>
      <c r="L10" s="49"/>
      <c r="M10" s="49"/>
      <c r="N10" s="49"/>
      <c r="O10" s="49"/>
      <c r="P10" s="49"/>
      <c r="Q10" s="49">
        <v>1</v>
      </c>
      <c r="R10" s="49"/>
      <c r="S10" s="49" t="s">
        <v>12</v>
      </c>
      <c r="T10" s="49" t="s">
        <v>12</v>
      </c>
      <c r="U10" s="49" t="s">
        <v>12</v>
      </c>
      <c r="V10" s="49" t="s">
        <v>12</v>
      </c>
      <c r="W10" s="49"/>
      <c r="X10" s="44" t="s">
        <v>184</v>
      </c>
      <c r="Y10" s="44"/>
    </row>
    <row r="11" spans="1:25" s="55" customFormat="1" ht="66.75" customHeight="1">
      <c r="A11" s="49">
        <v>4</v>
      </c>
      <c r="B11" s="51" t="s">
        <v>10</v>
      </c>
      <c r="C11" s="49">
        <f t="shared" si="3"/>
        <v>3</v>
      </c>
      <c r="D11" s="49">
        <v>1</v>
      </c>
      <c r="E11" s="49">
        <v>2</v>
      </c>
      <c r="F11" s="45">
        <f t="shared" si="4"/>
        <v>1</v>
      </c>
      <c r="G11" s="49">
        <v>1</v>
      </c>
      <c r="H11" s="49">
        <v>0</v>
      </c>
      <c r="I11" s="52" t="s">
        <v>92</v>
      </c>
      <c r="J11" s="49" t="s">
        <v>52</v>
      </c>
      <c r="K11" s="49"/>
      <c r="L11" s="49"/>
      <c r="M11" s="49"/>
      <c r="N11" s="49"/>
      <c r="O11" s="49"/>
      <c r="P11" s="49"/>
      <c r="Q11" s="49">
        <v>1</v>
      </c>
      <c r="R11" s="49"/>
      <c r="S11" s="49" t="s">
        <v>12</v>
      </c>
      <c r="T11" s="49" t="s">
        <v>12</v>
      </c>
      <c r="U11" s="49" t="s">
        <v>12</v>
      </c>
      <c r="V11" s="49" t="s">
        <v>12</v>
      </c>
      <c r="W11" s="49" t="s">
        <v>134</v>
      </c>
      <c r="X11" s="44" t="s">
        <v>197</v>
      </c>
      <c r="Y11" s="44"/>
    </row>
    <row r="12" spans="1:25" s="55" customFormat="1" ht="36.75" customHeight="1">
      <c r="A12" s="49">
        <v>5</v>
      </c>
      <c r="B12" s="51" t="s">
        <v>13</v>
      </c>
      <c r="C12" s="49">
        <f t="shared" si="3"/>
        <v>2</v>
      </c>
      <c r="D12" s="49">
        <v>1</v>
      </c>
      <c r="E12" s="49">
        <v>1</v>
      </c>
      <c r="F12" s="45">
        <f t="shared" si="4"/>
        <v>2</v>
      </c>
      <c r="G12" s="49">
        <v>1</v>
      </c>
      <c r="H12" s="49">
        <v>1</v>
      </c>
      <c r="I12" s="52" t="s">
        <v>92</v>
      </c>
      <c r="J12" s="49" t="s">
        <v>54</v>
      </c>
      <c r="K12" s="49"/>
      <c r="L12" s="49"/>
      <c r="M12" s="49"/>
      <c r="N12" s="49"/>
      <c r="O12" s="49"/>
      <c r="P12" s="49"/>
      <c r="Q12" s="49">
        <v>1</v>
      </c>
      <c r="R12" s="49"/>
      <c r="S12" s="49" t="s">
        <v>12</v>
      </c>
      <c r="T12" s="49" t="s">
        <v>12</v>
      </c>
      <c r="U12" s="49" t="s">
        <v>12</v>
      </c>
      <c r="V12" s="49" t="s">
        <v>12</v>
      </c>
      <c r="W12" s="49" t="s">
        <v>135</v>
      </c>
      <c r="X12" s="44"/>
      <c r="Y12" s="44"/>
    </row>
    <row r="13" spans="1:25" ht="64.5" customHeight="1">
      <c r="A13" s="49">
        <v>6</v>
      </c>
      <c r="B13" s="51" t="s">
        <v>14</v>
      </c>
      <c r="C13" s="49">
        <f t="shared" si="3"/>
        <v>5</v>
      </c>
      <c r="D13" s="49">
        <v>2</v>
      </c>
      <c r="E13" s="49">
        <f>1+1+1</f>
        <v>3</v>
      </c>
      <c r="F13" s="45">
        <f t="shared" si="4"/>
        <v>3</v>
      </c>
      <c r="G13" s="49">
        <v>2</v>
      </c>
      <c r="H13" s="49">
        <v>1</v>
      </c>
      <c r="I13" s="52" t="s">
        <v>92</v>
      </c>
      <c r="J13" s="49" t="s">
        <v>11</v>
      </c>
      <c r="K13" s="49"/>
      <c r="L13" s="49"/>
      <c r="M13" s="49"/>
      <c r="N13" s="49">
        <v>1</v>
      </c>
      <c r="O13" s="49"/>
      <c r="P13" s="49"/>
      <c r="Q13" s="49"/>
      <c r="R13" s="49"/>
      <c r="S13" s="49" t="s">
        <v>12</v>
      </c>
      <c r="T13" s="49" t="s">
        <v>12</v>
      </c>
      <c r="U13" s="49" t="s">
        <v>12</v>
      </c>
      <c r="V13" s="49" t="s">
        <v>12</v>
      </c>
      <c r="W13" s="49" t="s">
        <v>159</v>
      </c>
      <c r="X13" s="44" t="s">
        <v>198</v>
      </c>
    </row>
    <row r="14" spans="1:25" s="55" customFormat="1" ht="57.75" customHeight="1">
      <c r="A14" s="49">
        <v>7</v>
      </c>
      <c r="B14" s="51" t="s">
        <v>15</v>
      </c>
      <c r="C14" s="49">
        <f t="shared" si="3"/>
        <v>2</v>
      </c>
      <c r="D14" s="49">
        <v>1</v>
      </c>
      <c r="E14" s="49">
        <v>1</v>
      </c>
      <c r="F14" s="45">
        <f t="shared" si="4"/>
        <v>1</v>
      </c>
      <c r="G14" s="49">
        <v>0</v>
      </c>
      <c r="H14" s="49">
        <v>1</v>
      </c>
      <c r="I14" s="52" t="s">
        <v>92</v>
      </c>
      <c r="J14" s="49" t="s">
        <v>11</v>
      </c>
      <c r="K14" s="49"/>
      <c r="L14" s="49"/>
      <c r="M14" s="49"/>
      <c r="N14" s="49"/>
      <c r="O14" s="49"/>
      <c r="P14" s="49"/>
      <c r="Q14" s="49">
        <v>1</v>
      </c>
      <c r="R14" s="49"/>
      <c r="S14" s="49" t="s">
        <v>12</v>
      </c>
      <c r="T14" s="49" t="s">
        <v>12</v>
      </c>
      <c r="U14" s="49" t="s">
        <v>12</v>
      </c>
      <c r="V14" s="49" t="s">
        <v>12</v>
      </c>
      <c r="W14" s="49"/>
      <c r="X14" s="44" t="s">
        <v>193</v>
      </c>
      <c r="Y14" s="44"/>
    </row>
    <row r="15" spans="1:25" s="54" customFormat="1" ht="36.75" customHeight="1">
      <c r="A15" s="49">
        <v>8</v>
      </c>
      <c r="B15" s="51" t="s">
        <v>16</v>
      </c>
      <c r="C15" s="49">
        <f t="shared" si="3"/>
        <v>1</v>
      </c>
      <c r="D15" s="49">
        <v>0</v>
      </c>
      <c r="E15" s="49">
        <v>1</v>
      </c>
      <c r="F15" s="45">
        <f t="shared" si="4"/>
        <v>1</v>
      </c>
      <c r="G15" s="45">
        <v>0</v>
      </c>
      <c r="H15" s="45">
        <v>1</v>
      </c>
      <c r="I15" s="49">
        <v>0</v>
      </c>
      <c r="J15" s="49" t="s">
        <v>11</v>
      </c>
      <c r="K15" s="49"/>
      <c r="L15" s="49"/>
      <c r="M15" s="49"/>
      <c r="N15" s="49"/>
      <c r="O15" s="49">
        <v>1</v>
      </c>
      <c r="P15" s="49"/>
      <c r="Q15" s="49"/>
      <c r="R15" s="49"/>
      <c r="S15" s="49" t="s">
        <v>12</v>
      </c>
      <c r="T15" s="49" t="s">
        <v>12</v>
      </c>
      <c r="U15" s="49" t="s">
        <v>12</v>
      </c>
      <c r="V15" s="49" t="s">
        <v>12</v>
      </c>
      <c r="W15" s="49"/>
      <c r="X15" s="44" t="s">
        <v>199</v>
      </c>
      <c r="Y15" s="44"/>
    </row>
    <row r="16" spans="1:25" s="55" customFormat="1" ht="36.75" customHeight="1">
      <c r="A16" s="49">
        <v>9</v>
      </c>
      <c r="B16" s="51" t="s">
        <v>17</v>
      </c>
      <c r="C16" s="49">
        <f t="shared" si="3"/>
        <v>1</v>
      </c>
      <c r="D16" s="49">
        <v>0</v>
      </c>
      <c r="E16" s="49">
        <v>1</v>
      </c>
      <c r="F16" s="45">
        <f t="shared" si="4"/>
        <v>1</v>
      </c>
      <c r="G16" s="49">
        <v>0</v>
      </c>
      <c r="H16" s="49">
        <v>1</v>
      </c>
      <c r="I16" s="49">
        <v>0</v>
      </c>
      <c r="J16" s="49" t="s">
        <v>11</v>
      </c>
      <c r="K16" s="49"/>
      <c r="L16" s="49"/>
      <c r="M16" s="49"/>
      <c r="N16" s="49"/>
      <c r="O16" s="49"/>
      <c r="P16" s="49"/>
      <c r="Q16" s="49">
        <v>1</v>
      </c>
      <c r="R16" s="49"/>
      <c r="S16" s="49" t="s">
        <v>12</v>
      </c>
      <c r="T16" s="49" t="s">
        <v>12</v>
      </c>
      <c r="U16" s="49" t="s">
        <v>12</v>
      </c>
      <c r="V16" s="49" t="s">
        <v>12</v>
      </c>
      <c r="W16" s="49"/>
      <c r="X16" s="44" t="s">
        <v>200</v>
      </c>
      <c r="Y16" s="44"/>
    </row>
    <row r="17" spans="1:25" ht="36.75" customHeight="1">
      <c r="A17" s="45" t="s">
        <v>18</v>
      </c>
      <c r="B17" s="50" t="s">
        <v>19</v>
      </c>
      <c r="C17" s="45">
        <f t="shared" si="3"/>
        <v>20</v>
      </c>
      <c r="D17" s="45">
        <f>SUM(D18:D23)</f>
        <v>11</v>
      </c>
      <c r="E17" s="45">
        <f>SUM(E18:E23)</f>
        <v>9</v>
      </c>
      <c r="F17" s="45">
        <f t="shared" ref="F17:H17" si="5">SUM(F18:F23)</f>
        <v>15</v>
      </c>
      <c r="G17" s="45">
        <f t="shared" si="5"/>
        <v>9</v>
      </c>
      <c r="H17" s="45">
        <f t="shared" si="5"/>
        <v>6</v>
      </c>
      <c r="I17" s="52"/>
      <c r="J17" s="45"/>
      <c r="K17" s="45">
        <f t="shared" ref="K17:R17" si="6">SUM(K18:K23)</f>
        <v>0</v>
      </c>
      <c r="L17" s="45">
        <f t="shared" si="6"/>
        <v>0</v>
      </c>
      <c r="M17" s="45">
        <f t="shared" si="6"/>
        <v>0</v>
      </c>
      <c r="N17" s="45">
        <f t="shared" si="6"/>
        <v>2</v>
      </c>
      <c r="O17" s="45">
        <f t="shared" si="6"/>
        <v>0</v>
      </c>
      <c r="P17" s="45">
        <f t="shared" si="6"/>
        <v>0</v>
      </c>
      <c r="Q17" s="45">
        <f t="shared" si="6"/>
        <v>4</v>
      </c>
      <c r="R17" s="45">
        <f t="shared" si="6"/>
        <v>0</v>
      </c>
      <c r="S17" s="49" t="s">
        <v>12</v>
      </c>
      <c r="T17" s="49" t="s">
        <v>12</v>
      </c>
      <c r="U17" s="49" t="s">
        <v>12</v>
      </c>
      <c r="V17" s="49" t="s">
        <v>12</v>
      </c>
      <c r="W17" s="45"/>
      <c r="X17" s="44"/>
    </row>
    <row r="18" spans="1:25" s="55" customFormat="1" ht="36.75" customHeight="1">
      <c r="A18" s="49">
        <v>10</v>
      </c>
      <c r="B18" s="51" t="s">
        <v>20</v>
      </c>
      <c r="C18" s="49">
        <f t="shared" si="3"/>
        <v>3</v>
      </c>
      <c r="D18" s="49">
        <v>1</v>
      </c>
      <c r="E18" s="49">
        <f>1+1</f>
        <v>2</v>
      </c>
      <c r="F18" s="45">
        <f t="shared" si="4"/>
        <v>3</v>
      </c>
      <c r="G18" s="49">
        <v>1</v>
      </c>
      <c r="H18" s="49">
        <v>2</v>
      </c>
      <c r="I18" s="52" t="s">
        <v>92</v>
      </c>
      <c r="J18" s="49" t="s">
        <v>22</v>
      </c>
      <c r="K18" s="49"/>
      <c r="L18" s="49"/>
      <c r="M18" s="49"/>
      <c r="N18" s="49"/>
      <c r="O18" s="49"/>
      <c r="P18" s="49"/>
      <c r="Q18" s="49">
        <v>1</v>
      </c>
      <c r="R18" s="49"/>
      <c r="S18" s="49" t="s">
        <v>12</v>
      </c>
      <c r="T18" s="49" t="s">
        <v>12</v>
      </c>
      <c r="U18" s="49" t="s">
        <v>12</v>
      </c>
      <c r="V18" s="49" t="s">
        <v>12</v>
      </c>
      <c r="W18" s="49" t="s">
        <v>113</v>
      </c>
      <c r="X18" s="44" t="s">
        <v>201</v>
      </c>
      <c r="Y18" s="44"/>
    </row>
    <row r="19" spans="1:25" ht="69.75" customHeight="1">
      <c r="A19" s="49">
        <v>11</v>
      </c>
      <c r="B19" s="51" t="s">
        <v>21</v>
      </c>
      <c r="C19" s="49">
        <f t="shared" si="3"/>
        <v>5</v>
      </c>
      <c r="D19" s="49">
        <v>4</v>
      </c>
      <c r="E19" s="49">
        <v>1</v>
      </c>
      <c r="F19" s="45">
        <f t="shared" si="4"/>
        <v>5</v>
      </c>
      <c r="G19" s="49">
        <v>4</v>
      </c>
      <c r="H19" s="49">
        <v>1</v>
      </c>
      <c r="I19" s="52" t="s">
        <v>92</v>
      </c>
      <c r="J19" s="49" t="s">
        <v>11</v>
      </c>
      <c r="K19" s="49"/>
      <c r="L19" s="49"/>
      <c r="M19" s="49"/>
      <c r="N19" s="49">
        <v>1</v>
      </c>
      <c r="O19" s="49"/>
      <c r="P19" s="49"/>
      <c r="Q19" s="49"/>
      <c r="R19" s="49"/>
      <c r="S19" s="49" t="s">
        <v>12</v>
      </c>
      <c r="T19" s="49" t="s">
        <v>12</v>
      </c>
      <c r="U19" s="49" t="s">
        <v>12</v>
      </c>
      <c r="V19" s="49" t="s">
        <v>12</v>
      </c>
      <c r="W19" s="49"/>
      <c r="X19" s="44" t="s">
        <v>202</v>
      </c>
    </row>
    <row r="20" spans="1:25" ht="60" customHeight="1">
      <c r="A20" s="49">
        <v>12</v>
      </c>
      <c r="B20" s="51" t="s">
        <v>23</v>
      </c>
      <c r="C20" s="49">
        <f t="shared" si="3"/>
        <v>3</v>
      </c>
      <c r="D20" s="49">
        <f>1+1</f>
        <v>2</v>
      </c>
      <c r="E20" s="49">
        <v>1</v>
      </c>
      <c r="F20" s="45">
        <f t="shared" si="4"/>
        <v>2</v>
      </c>
      <c r="G20" s="49">
        <v>2</v>
      </c>
      <c r="H20" s="49">
        <v>0</v>
      </c>
      <c r="I20" s="52" t="s">
        <v>92</v>
      </c>
      <c r="J20" s="49" t="s">
        <v>66</v>
      </c>
      <c r="K20" s="49"/>
      <c r="L20" s="49"/>
      <c r="M20" s="49"/>
      <c r="N20" s="49">
        <v>1</v>
      </c>
      <c r="O20" s="49"/>
      <c r="P20" s="49"/>
      <c r="Q20" s="49"/>
      <c r="R20" s="49"/>
      <c r="S20" s="49" t="s">
        <v>12</v>
      </c>
      <c r="T20" s="49" t="s">
        <v>12</v>
      </c>
      <c r="U20" s="49" t="s">
        <v>12</v>
      </c>
      <c r="V20" s="49" t="s">
        <v>12</v>
      </c>
      <c r="W20" s="49" t="s">
        <v>160</v>
      </c>
      <c r="X20" s="44" t="s">
        <v>203</v>
      </c>
    </row>
    <row r="21" spans="1:25" s="55" customFormat="1" ht="57" customHeight="1">
      <c r="A21" s="49">
        <v>13</v>
      </c>
      <c r="B21" s="51" t="s">
        <v>24</v>
      </c>
      <c r="C21" s="49">
        <f t="shared" si="3"/>
        <v>0</v>
      </c>
      <c r="D21" s="49">
        <v>0</v>
      </c>
      <c r="E21" s="49">
        <v>0</v>
      </c>
      <c r="F21" s="45">
        <f t="shared" si="4"/>
        <v>0</v>
      </c>
      <c r="G21" s="49">
        <v>0</v>
      </c>
      <c r="H21" s="49">
        <v>0</v>
      </c>
      <c r="I21" s="49">
        <v>0</v>
      </c>
      <c r="J21" s="49" t="s">
        <v>52</v>
      </c>
      <c r="K21" s="49"/>
      <c r="L21" s="49"/>
      <c r="M21" s="49"/>
      <c r="N21" s="49"/>
      <c r="O21" s="49"/>
      <c r="P21" s="49"/>
      <c r="Q21" s="49">
        <v>1</v>
      </c>
      <c r="R21" s="49"/>
      <c r="S21" s="49" t="s">
        <v>12</v>
      </c>
      <c r="T21" s="49" t="s">
        <v>12</v>
      </c>
      <c r="U21" s="49" t="s">
        <v>12</v>
      </c>
      <c r="V21" s="49" t="s">
        <v>12</v>
      </c>
      <c r="W21" s="49"/>
      <c r="X21" s="44" t="s">
        <v>188</v>
      </c>
      <c r="Y21" s="44"/>
    </row>
    <row r="22" spans="1:25" s="55" customFormat="1" ht="51" customHeight="1">
      <c r="A22" s="49">
        <v>14</v>
      </c>
      <c r="B22" s="51" t="s">
        <v>26</v>
      </c>
      <c r="C22" s="49">
        <f t="shared" si="3"/>
        <v>5</v>
      </c>
      <c r="D22" s="49">
        <f>1+1</f>
        <v>2</v>
      </c>
      <c r="E22" s="49">
        <f>1+1+1</f>
        <v>3</v>
      </c>
      <c r="F22" s="45">
        <f t="shared" si="4"/>
        <v>5</v>
      </c>
      <c r="G22" s="49">
        <v>2</v>
      </c>
      <c r="H22" s="49">
        <v>3</v>
      </c>
      <c r="I22" s="52" t="s">
        <v>92</v>
      </c>
      <c r="J22" s="49" t="s">
        <v>72</v>
      </c>
      <c r="K22" s="49"/>
      <c r="L22" s="49"/>
      <c r="M22" s="49"/>
      <c r="N22" s="49"/>
      <c r="O22" s="49"/>
      <c r="P22" s="49"/>
      <c r="Q22" s="49">
        <v>1</v>
      </c>
      <c r="R22" s="49"/>
      <c r="S22" s="49" t="s">
        <v>12</v>
      </c>
      <c r="T22" s="49" t="s">
        <v>12</v>
      </c>
      <c r="U22" s="49" t="s">
        <v>12</v>
      </c>
      <c r="V22" s="49" t="s">
        <v>12</v>
      </c>
      <c r="W22" s="49" t="s">
        <v>161</v>
      </c>
      <c r="X22" s="44" t="s">
        <v>204</v>
      </c>
      <c r="Y22" s="44"/>
    </row>
    <row r="23" spans="1:25" ht="67.5" customHeight="1">
      <c r="A23" s="49">
        <v>15</v>
      </c>
      <c r="B23" s="51" t="s">
        <v>25</v>
      </c>
      <c r="C23" s="49">
        <f t="shared" si="3"/>
        <v>4</v>
      </c>
      <c r="D23" s="49">
        <f>1+1</f>
        <v>2</v>
      </c>
      <c r="E23" s="49">
        <f>1+1</f>
        <v>2</v>
      </c>
      <c r="F23" s="45">
        <f t="shared" si="4"/>
        <v>0</v>
      </c>
      <c r="G23" s="49">
        <v>0</v>
      </c>
      <c r="H23" s="49">
        <v>0</v>
      </c>
      <c r="I23" s="52" t="s">
        <v>92</v>
      </c>
      <c r="J23" s="49" t="s">
        <v>65</v>
      </c>
      <c r="K23" s="49"/>
      <c r="L23" s="49"/>
      <c r="M23" s="49"/>
      <c r="N23" s="49"/>
      <c r="O23" s="49"/>
      <c r="P23" s="49"/>
      <c r="Q23" s="49">
        <v>1</v>
      </c>
      <c r="R23" s="49"/>
      <c r="S23" s="49" t="s">
        <v>12</v>
      </c>
      <c r="T23" s="49" t="s">
        <v>12</v>
      </c>
      <c r="U23" s="49" t="s">
        <v>12</v>
      </c>
      <c r="V23" s="49" t="s">
        <v>12</v>
      </c>
      <c r="W23" s="49" t="s">
        <v>150</v>
      </c>
      <c r="X23" s="44" t="s">
        <v>185</v>
      </c>
    </row>
    <row r="24" spans="1:25" ht="36.75" customHeight="1">
      <c r="A24" s="45" t="s">
        <v>27</v>
      </c>
      <c r="B24" s="50" t="s">
        <v>119</v>
      </c>
      <c r="C24" s="45">
        <f>SUM(C25:C29)</f>
        <v>12</v>
      </c>
      <c r="D24" s="45">
        <f t="shared" ref="D24:H24" si="7">SUM(D25:D29)</f>
        <v>6</v>
      </c>
      <c r="E24" s="45">
        <f t="shared" si="7"/>
        <v>6</v>
      </c>
      <c r="F24" s="45">
        <f t="shared" si="7"/>
        <v>10</v>
      </c>
      <c r="G24" s="45">
        <f t="shared" si="7"/>
        <v>6</v>
      </c>
      <c r="H24" s="45">
        <f t="shared" si="7"/>
        <v>4</v>
      </c>
      <c r="I24" s="52"/>
      <c r="J24" s="45"/>
      <c r="K24" s="45">
        <f t="shared" ref="K24:R24" si="8">SUM(K25:K36)</f>
        <v>0</v>
      </c>
      <c r="L24" s="45">
        <f t="shared" si="8"/>
        <v>0</v>
      </c>
      <c r="M24" s="45">
        <f t="shared" si="8"/>
        <v>0</v>
      </c>
      <c r="N24" s="45">
        <f t="shared" si="8"/>
        <v>1</v>
      </c>
      <c r="O24" s="45">
        <f t="shared" si="8"/>
        <v>5</v>
      </c>
      <c r="P24" s="45">
        <f t="shared" si="8"/>
        <v>0</v>
      </c>
      <c r="Q24" s="45">
        <f t="shared" si="8"/>
        <v>5</v>
      </c>
      <c r="R24" s="45">
        <f t="shared" si="8"/>
        <v>9</v>
      </c>
      <c r="S24" s="49" t="s">
        <v>12</v>
      </c>
      <c r="T24" s="49" t="s">
        <v>12</v>
      </c>
      <c r="U24" s="49" t="s">
        <v>12</v>
      </c>
      <c r="V24" s="49" t="s">
        <v>12</v>
      </c>
      <c r="W24" s="45"/>
      <c r="X24" s="44"/>
    </row>
    <row r="25" spans="1:25" s="54" customFormat="1" ht="66.75" customHeight="1">
      <c r="A25" s="49">
        <v>16</v>
      </c>
      <c r="B25" s="51" t="s">
        <v>28</v>
      </c>
      <c r="C25" s="49">
        <f t="shared" si="3"/>
        <v>3</v>
      </c>
      <c r="D25" s="49">
        <v>2</v>
      </c>
      <c r="E25" s="49">
        <v>1</v>
      </c>
      <c r="F25" s="45">
        <f t="shared" si="4"/>
        <v>3</v>
      </c>
      <c r="G25" s="49">
        <v>2</v>
      </c>
      <c r="H25" s="49">
        <v>1</v>
      </c>
      <c r="I25" s="52" t="s">
        <v>92</v>
      </c>
      <c r="J25" s="49" t="s">
        <v>11</v>
      </c>
      <c r="K25" s="49"/>
      <c r="L25" s="49"/>
      <c r="M25" s="49"/>
      <c r="N25" s="49"/>
      <c r="O25" s="49">
        <v>1</v>
      </c>
      <c r="P25" s="49"/>
      <c r="Q25" s="49"/>
      <c r="R25" s="49"/>
      <c r="S25" s="49" t="s">
        <v>12</v>
      </c>
      <c r="T25" s="49" t="s">
        <v>12</v>
      </c>
      <c r="U25" s="49" t="s">
        <v>12</v>
      </c>
      <c r="V25" s="49" t="s">
        <v>12</v>
      </c>
      <c r="W25" s="49"/>
      <c r="X25" s="44" t="s">
        <v>205</v>
      </c>
      <c r="Y25" s="44"/>
    </row>
    <row r="26" spans="1:25" s="54" customFormat="1" ht="69" customHeight="1">
      <c r="A26" s="49">
        <v>17</v>
      </c>
      <c r="B26" s="51" t="s">
        <v>29</v>
      </c>
      <c r="C26" s="49">
        <f t="shared" si="3"/>
        <v>2</v>
      </c>
      <c r="D26" s="49">
        <v>1</v>
      </c>
      <c r="E26" s="49">
        <v>1</v>
      </c>
      <c r="F26" s="45">
        <f t="shared" si="4"/>
        <v>1</v>
      </c>
      <c r="G26" s="49">
        <v>0</v>
      </c>
      <c r="H26" s="49">
        <v>1</v>
      </c>
      <c r="I26" s="52" t="s">
        <v>92</v>
      </c>
      <c r="J26" s="49" t="s">
        <v>67</v>
      </c>
      <c r="K26" s="49"/>
      <c r="L26" s="49"/>
      <c r="M26" s="49"/>
      <c r="N26" s="49"/>
      <c r="O26" s="49">
        <v>1</v>
      </c>
      <c r="P26" s="49"/>
      <c r="Q26" s="49"/>
      <c r="R26" s="49"/>
      <c r="S26" s="49" t="s">
        <v>12</v>
      </c>
      <c r="T26" s="49" t="s">
        <v>12</v>
      </c>
      <c r="U26" s="49" t="s">
        <v>12</v>
      </c>
      <c r="V26" s="49" t="s">
        <v>12</v>
      </c>
      <c r="W26" s="49"/>
      <c r="X26" s="44" t="s">
        <v>206</v>
      </c>
      <c r="Y26" s="44"/>
    </row>
    <row r="27" spans="1:25" ht="65.25" customHeight="1">
      <c r="A27" s="49">
        <v>18</v>
      </c>
      <c r="B27" s="51" t="s">
        <v>30</v>
      </c>
      <c r="C27" s="49">
        <f t="shared" si="3"/>
        <v>2</v>
      </c>
      <c r="D27" s="49">
        <v>1</v>
      </c>
      <c r="E27" s="49">
        <v>1</v>
      </c>
      <c r="F27" s="45">
        <f t="shared" si="4"/>
        <v>2</v>
      </c>
      <c r="G27" s="49">
        <v>1</v>
      </c>
      <c r="H27" s="49">
        <v>1</v>
      </c>
      <c r="I27" s="52" t="s">
        <v>92</v>
      </c>
      <c r="J27" s="49" t="s">
        <v>52</v>
      </c>
      <c r="K27" s="49"/>
      <c r="L27" s="49"/>
      <c r="M27" s="49"/>
      <c r="N27" s="49">
        <v>1</v>
      </c>
      <c r="O27" s="49"/>
      <c r="P27" s="49"/>
      <c r="Q27" s="49"/>
      <c r="R27" s="49"/>
      <c r="S27" s="49" t="s">
        <v>12</v>
      </c>
      <c r="T27" s="49" t="s">
        <v>12</v>
      </c>
      <c r="U27" s="49" t="s">
        <v>12</v>
      </c>
      <c r="V27" s="49" t="s">
        <v>12</v>
      </c>
      <c r="W27" s="49"/>
      <c r="X27" s="44" t="s">
        <v>207</v>
      </c>
    </row>
    <row r="28" spans="1:25" s="55" customFormat="1" ht="66" customHeight="1">
      <c r="A28" s="49">
        <v>19</v>
      </c>
      <c r="B28" s="51" t="s">
        <v>31</v>
      </c>
      <c r="C28" s="49">
        <f t="shared" si="3"/>
        <v>3</v>
      </c>
      <c r="D28" s="49">
        <v>1</v>
      </c>
      <c r="E28" s="49">
        <f>1+1</f>
        <v>2</v>
      </c>
      <c r="F28" s="45">
        <f t="shared" si="4"/>
        <v>2</v>
      </c>
      <c r="G28" s="49">
        <v>2</v>
      </c>
      <c r="H28" s="49">
        <v>0</v>
      </c>
      <c r="I28" s="52" t="s">
        <v>92</v>
      </c>
      <c r="J28" s="49" t="s">
        <v>11</v>
      </c>
      <c r="K28" s="49"/>
      <c r="L28" s="49"/>
      <c r="M28" s="49"/>
      <c r="N28" s="49"/>
      <c r="O28" s="49">
        <v>1</v>
      </c>
      <c r="P28" s="49"/>
      <c r="Q28" s="49"/>
      <c r="R28" s="49"/>
      <c r="S28" s="49" t="s">
        <v>12</v>
      </c>
      <c r="T28" s="49" t="s">
        <v>12</v>
      </c>
      <c r="U28" s="49" t="s">
        <v>12</v>
      </c>
      <c r="V28" s="49" t="s">
        <v>12</v>
      </c>
      <c r="W28" s="49" t="s">
        <v>162</v>
      </c>
      <c r="X28" s="44" t="s">
        <v>190</v>
      </c>
      <c r="Y28" s="44" t="s">
        <v>191</v>
      </c>
    </row>
    <row r="29" spans="1:25" ht="56.25" customHeight="1">
      <c r="A29" s="49">
        <v>20</v>
      </c>
      <c r="B29" s="51" t="s">
        <v>32</v>
      </c>
      <c r="C29" s="49">
        <f t="shared" si="3"/>
        <v>2</v>
      </c>
      <c r="D29" s="49">
        <v>1</v>
      </c>
      <c r="E29" s="49">
        <v>1</v>
      </c>
      <c r="F29" s="45">
        <f t="shared" si="4"/>
        <v>2</v>
      </c>
      <c r="G29" s="49">
        <v>1</v>
      </c>
      <c r="H29" s="49">
        <v>1</v>
      </c>
      <c r="I29" s="52" t="s">
        <v>92</v>
      </c>
      <c r="J29" s="49" t="s">
        <v>11</v>
      </c>
      <c r="K29" s="49"/>
      <c r="L29" s="49"/>
      <c r="M29" s="49"/>
      <c r="N29" s="49"/>
      <c r="O29" s="49"/>
      <c r="P29" s="49"/>
      <c r="Q29" s="49">
        <v>1</v>
      </c>
      <c r="R29" s="49"/>
      <c r="S29" s="49" t="s">
        <v>12</v>
      </c>
      <c r="T29" s="49" t="s">
        <v>12</v>
      </c>
      <c r="U29" s="49" t="s">
        <v>12</v>
      </c>
      <c r="V29" s="49" t="s">
        <v>12</v>
      </c>
      <c r="W29" s="49"/>
      <c r="X29" s="44" t="s">
        <v>189</v>
      </c>
    </row>
    <row r="30" spans="1:25" ht="63" customHeight="1">
      <c r="A30" s="45" t="s">
        <v>36</v>
      </c>
      <c r="B30" s="50" t="s">
        <v>163</v>
      </c>
      <c r="C30" s="45">
        <f>SUM(C31:C36)</f>
        <v>17</v>
      </c>
      <c r="D30" s="45">
        <f t="shared" ref="D30:H30" si="9">SUM(D31:D36)</f>
        <v>6</v>
      </c>
      <c r="E30" s="45">
        <f t="shared" si="9"/>
        <v>11</v>
      </c>
      <c r="F30" s="45">
        <f t="shared" si="9"/>
        <v>16</v>
      </c>
      <c r="G30" s="45">
        <f t="shared" si="9"/>
        <v>7</v>
      </c>
      <c r="H30" s="45">
        <f t="shared" si="9"/>
        <v>9</v>
      </c>
      <c r="I30" s="52"/>
      <c r="J30" s="45"/>
      <c r="K30" s="45">
        <f t="shared" ref="K30:R30" si="10">SUM(K31:K37)</f>
        <v>0</v>
      </c>
      <c r="L30" s="45">
        <f t="shared" si="10"/>
        <v>0</v>
      </c>
      <c r="M30" s="45">
        <f t="shared" si="10"/>
        <v>0</v>
      </c>
      <c r="N30" s="45">
        <f t="shared" si="10"/>
        <v>0</v>
      </c>
      <c r="O30" s="45">
        <f t="shared" si="10"/>
        <v>1</v>
      </c>
      <c r="P30" s="45">
        <f t="shared" si="10"/>
        <v>0</v>
      </c>
      <c r="Q30" s="45">
        <f t="shared" si="10"/>
        <v>3</v>
      </c>
      <c r="R30" s="45">
        <f t="shared" si="10"/>
        <v>5</v>
      </c>
      <c r="S30" s="49" t="s">
        <v>12</v>
      </c>
      <c r="T30" s="49" t="s">
        <v>12</v>
      </c>
      <c r="U30" s="49" t="s">
        <v>12</v>
      </c>
      <c r="V30" s="49" t="s">
        <v>12</v>
      </c>
      <c r="W30" s="45"/>
      <c r="X30" s="56"/>
    </row>
    <row r="31" spans="1:25" s="54" customFormat="1" ht="63" customHeight="1">
      <c r="A31" s="49">
        <v>21</v>
      </c>
      <c r="B31" s="51" t="s">
        <v>33</v>
      </c>
      <c r="C31" s="49">
        <f t="shared" si="3"/>
        <v>4</v>
      </c>
      <c r="D31" s="49">
        <f>1+1</f>
        <v>2</v>
      </c>
      <c r="E31" s="49">
        <f>1+1</f>
        <v>2</v>
      </c>
      <c r="F31" s="45">
        <f t="shared" si="4"/>
        <v>2</v>
      </c>
      <c r="G31" s="49">
        <v>2</v>
      </c>
      <c r="H31" s="49">
        <v>0</v>
      </c>
      <c r="I31" s="52" t="s">
        <v>92</v>
      </c>
      <c r="J31" s="49" t="s">
        <v>53</v>
      </c>
      <c r="K31" s="49"/>
      <c r="L31" s="49"/>
      <c r="M31" s="49"/>
      <c r="N31" s="49"/>
      <c r="O31" s="49"/>
      <c r="P31" s="49"/>
      <c r="Q31" s="49"/>
      <c r="R31" s="49">
        <v>1</v>
      </c>
      <c r="S31" s="49" t="s">
        <v>12</v>
      </c>
      <c r="T31" s="49" t="s">
        <v>12</v>
      </c>
      <c r="U31" s="49" t="s">
        <v>12</v>
      </c>
      <c r="V31" s="49" t="s">
        <v>12</v>
      </c>
      <c r="W31" s="49" t="s">
        <v>152</v>
      </c>
      <c r="X31" s="44" t="s">
        <v>194</v>
      </c>
      <c r="Y31" s="44"/>
    </row>
    <row r="32" spans="1:25" s="54" customFormat="1" ht="36.75" customHeight="1">
      <c r="A32" s="49">
        <v>22</v>
      </c>
      <c r="B32" s="51" t="s">
        <v>34</v>
      </c>
      <c r="C32" s="49">
        <f t="shared" si="3"/>
        <v>2</v>
      </c>
      <c r="D32" s="49">
        <v>0</v>
      </c>
      <c r="E32" s="49">
        <f>1+1</f>
        <v>2</v>
      </c>
      <c r="F32" s="45">
        <f t="shared" si="4"/>
        <v>3</v>
      </c>
      <c r="G32" s="49">
        <v>1</v>
      </c>
      <c r="H32" s="49">
        <v>2</v>
      </c>
      <c r="I32" s="49">
        <v>0</v>
      </c>
      <c r="J32" s="49" t="s">
        <v>56</v>
      </c>
      <c r="K32" s="49"/>
      <c r="L32" s="49"/>
      <c r="M32" s="49"/>
      <c r="N32" s="49"/>
      <c r="O32" s="49"/>
      <c r="P32" s="49"/>
      <c r="Q32" s="49"/>
      <c r="R32" s="49">
        <v>1</v>
      </c>
      <c r="S32" s="49" t="s">
        <v>12</v>
      </c>
      <c r="T32" s="49" t="s">
        <v>12</v>
      </c>
      <c r="U32" s="49" t="s">
        <v>12</v>
      </c>
      <c r="V32" s="49" t="s">
        <v>12</v>
      </c>
      <c r="W32" s="49" t="s">
        <v>147</v>
      </c>
      <c r="X32" s="44" t="s">
        <v>208</v>
      </c>
      <c r="Y32" s="44"/>
    </row>
    <row r="33" spans="1:25" s="55" customFormat="1" ht="44.25" customHeight="1">
      <c r="A33" s="49">
        <v>23</v>
      </c>
      <c r="B33" s="51" t="s">
        <v>37</v>
      </c>
      <c r="C33" s="49">
        <f t="shared" si="3"/>
        <v>3</v>
      </c>
      <c r="D33" s="49">
        <f>1+1</f>
        <v>2</v>
      </c>
      <c r="E33" s="49">
        <f>1</f>
        <v>1</v>
      </c>
      <c r="F33" s="45">
        <f t="shared" si="4"/>
        <v>3</v>
      </c>
      <c r="G33" s="49">
        <v>2</v>
      </c>
      <c r="H33" s="49">
        <v>1</v>
      </c>
      <c r="I33" s="52" t="s">
        <v>92</v>
      </c>
      <c r="J33" s="49" t="s">
        <v>11</v>
      </c>
      <c r="K33" s="49"/>
      <c r="L33" s="49"/>
      <c r="M33" s="49"/>
      <c r="N33" s="49"/>
      <c r="O33" s="49"/>
      <c r="P33" s="49"/>
      <c r="Q33" s="49"/>
      <c r="R33" s="49">
        <v>1</v>
      </c>
      <c r="S33" s="49" t="s">
        <v>12</v>
      </c>
      <c r="T33" s="49" t="s">
        <v>12</v>
      </c>
      <c r="U33" s="49" t="s">
        <v>12</v>
      </c>
      <c r="V33" s="49" t="s">
        <v>12</v>
      </c>
      <c r="W33" s="49" t="s">
        <v>136</v>
      </c>
      <c r="X33" s="44" t="s">
        <v>209</v>
      </c>
      <c r="Y33" s="44"/>
    </row>
    <row r="34" spans="1:25" s="54" customFormat="1" ht="36.75" customHeight="1">
      <c r="A34" s="49">
        <v>24</v>
      </c>
      <c r="B34" s="51" t="s">
        <v>38</v>
      </c>
      <c r="C34" s="49">
        <f t="shared" si="3"/>
        <v>2</v>
      </c>
      <c r="D34" s="49">
        <f>1+0</f>
        <v>1</v>
      </c>
      <c r="E34" s="49">
        <v>1</v>
      </c>
      <c r="F34" s="45">
        <f t="shared" si="4"/>
        <v>2</v>
      </c>
      <c r="G34" s="49">
        <v>1</v>
      </c>
      <c r="H34" s="49">
        <v>1</v>
      </c>
      <c r="I34" s="52" t="s">
        <v>92</v>
      </c>
      <c r="J34" s="49" t="s">
        <v>57</v>
      </c>
      <c r="K34" s="49"/>
      <c r="L34" s="49"/>
      <c r="M34" s="49"/>
      <c r="N34" s="49"/>
      <c r="O34" s="49"/>
      <c r="P34" s="49"/>
      <c r="Q34" s="49"/>
      <c r="R34" s="49">
        <v>1</v>
      </c>
      <c r="S34" s="49" t="s">
        <v>12</v>
      </c>
      <c r="T34" s="49" t="s">
        <v>12</v>
      </c>
      <c r="U34" s="49" t="s">
        <v>12</v>
      </c>
      <c r="V34" s="49" t="s">
        <v>12</v>
      </c>
      <c r="W34" s="49" t="s">
        <v>123</v>
      </c>
      <c r="X34" s="44" t="s">
        <v>195</v>
      </c>
      <c r="Y34" s="44"/>
    </row>
    <row r="35" spans="1:25" s="54" customFormat="1" ht="56.25" customHeight="1">
      <c r="A35" s="49">
        <v>25</v>
      </c>
      <c r="B35" s="51" t="s">
        <v>35</v>
      </c>
      <c r="C35" s="49">
        <f t="shared" si="3"/>
        <v>3</v>
      </c>
      <c r="D35" s="49">
        <v>1</v>
      </c>
      <c r="E35" s="49">
        <f>1+1</f>
        <v>2</v>
      </c>
      <c r="F35" s="45">
        <f t="shared" si="4"/>
        <v>3</v>
      </c>
      <c r="G35" s="49">
        <v>1</v>
      </c>
      <c r="H35" s="49">
        <v>2</v>
      </c>
      <c r="I35" s="52" t="s">
        <v>92</v>
      </c>
      <c r="J35" s="49" t="s">
        <v>11</v>
      </c>
      <c r="K35" s="49"/>
      <c r="L35" s="49"/>
      <c r="M35" s="49"/>
      <c r="N35" s="49"/>
      <c r="O35" s="49">
        <v>1</v>
      </c>
      <c r="P35" s="49"/>
      <c r="Q35" s="49"/>
      <c r="R35" s="49"/>
      <c r="S35" s="49" t="s">
        <v>12</v>
      </c>
      <c r="T35" s="49" t="s">
        <v>12</v>
      </c>
      <c r="U35" s="49" t="s">
        <v>12</v>
      </c>
      <c r="V35" s="49" t="s">
        <v>12</v>
      </c>
      <c r="W35" s="49" t="s">
        <v>125</v>
      </c>
      <c r="X35" s="44" t="s">
        <v>210</v>
      </c>
      <c r="Y35" s="44"/>
    </row>
    <row r="36" spans="1:25" s="55" customFormat="1" ht="36.75" customHeight="1">
      <c r="A36" s="49">
        <v>26</v>
      </c>
      <c r="B36" s="51" t="s">
        <v>39</v>
      </c>
      <c r="C36" s="49">
        <f t="shared" si="3"/>
        <v>3</v>
      </c>
      <c r="D36" s="49">
        <v>0</v>
      </c>
      <c r="E36" s="49">
        <f>1+1+1</f>
        <v>3</v>
      </c>
      <c r="F36" s="45">
        <f t="shared" si="4"/>
        <v>3</v>
      </c>
      <c r="G36" s="49">
        <v>0</v>
      </c>
      <c r="H36" s="49">
        <v>3</v>
      </c>
      <c r="I36" s="49">
        <v>0</v>
      </c>
      <c r="J36" s="49" t="s">
        <v>22</v>
      </c>
      <c r="K36" s="49"/>
      <c r="L36" s="49"/>
      <c r="M36" s="49"/>
      <c r="N36" s="49"/>
      <c r="O36" s="49"/>
      <c r="P36" s="49"/>
      <c r="Q36" s="49">
        <v>1</v>
      </c>
      <c r="R36" s="49"/>
      <c r="S36" s="49" t="s">
        <v>12</v>
      </c>
      <c r="T36" s="49" t="s">
        <v>12</v>
      </c>
      <c r="U36" s="49" t="s">
        <v>12</v>
      </c>
      <c r="V36" s="49" t="s">
        <v>12</v>
      </c>
      <c r="W36" s="49" t="s">
        <v>164</v>
      </c>
      <c r="X36" s="44" t="s">
        <v>182</v>
      </c>
      <c r="Y36" s="44"/>
    </row>
    <row r="37" spans="1:25" ht="36.75" customHeight="1">
      <c r="A37" s="45" t="s">
        <v>40</v>
      </c>
      <c r="B37" s="50" t="s">
        <v>41</v>
      </c>
      <c r="C37" s="45">
        <f t="shared" si="3"/>
        <v>11</v>
      </c>
      <c r="D37" s="45">
        <f>SUM(D38:D40)</f>
        <v>3</v>
      </c>
      <c r="E37" s="45">
        <f>SUM(E38:E40)</f>
        <v>8</v>
      </c>
      <c r="F37" s="45">
        <f t="shared" ref="F37:H37" si="11">SUM(F38:F40)</f>
        <v>11</v>
      </c>
      <c r="G37" s="45">
        <f t="shared" si="11"/>
        <v>5</v>
      </c>
      <c r="H37" s="45">
        <f t="shared" si="11"/>
        <v>6</v>
      </c>
      <c r="I37" s="52"/>
      <c r="J37" s="45" t="s">
        <v>4</v>
      </c>
      <c r="K37" s="45">
        <f t="shared" ref="K37:R37" si="12">SUM(K38:K40)</f>
        <v>0</v>
      </c>
      <c r="L37" s="45">
        <f t="shared" si="12"/>
        <v>0</v>
      </c>
      <c r="M37" s="45">
        <f t="shared" si="12"/>
        <v>0</v>
      </c>
      <c r="N37" s="45">
        <f t="shared" si="12"/>
        <v>0</v>
      </c>
      <c r="O37" s="45">
        <f t="shared" si="12"/>
        <v>0</v>
      </c>
      <c r="P37" s="45">
        <f t="shared" si="12"/>
        <v>0</v>
      </c>
      <c r="Q37" s="45">
        <f t="shared" si="12"/>
        <v>2</v>
      </c>
      <c r="R37" s="45">
        <f t="shared" si="12"/>
        <v>1</v>
      </c>
      <c r="S37" s="49" t="s">
        <v>12</v>
      </c>
      <c r="T37" s="49" t="s">
        <v>12</v>
      </c>
      <c r="U37" s="49" t="s">
        <v>12</v>
      </c>
      <c r="V37" s="49" t="s">
        <v>12</v>
      </c>
      <c r="W37" s="45"/>
      <c r="X37" s="44"/>
    </row>
    <row r="38" spans="1:25" ht="63" customHeight="1">
      <c r="A38" s="49">
        <v>27</v>
      </c>
      <c r="B38" s="51" t="s">
        <v>42</v>
      </c>
      <c r="C38" s="49">
        <f t="shared" si="3"/>
        <v>7</v>
      </c>
      <c r="D38" s="49">
        <v>3</v>
      </c>
      <c r="E38" s="49">
        <f>2+1+1</f>
        <v>4</v>
      </c>
      <c r="F38" s="45">
        <f t="shared" si="4"/>
        <v>7</v>
      </c>
      <c r="G38" s="49">
        <v>3</v>
      </c>
      <c r="H38" s="49">
        <v>4</v>
      </c>
      <c r="I38" s="52" t="s">
        <v>92</v>
      </c>
      <c r="J38" s="49" t="s">
        <v>11</v>
      </c>
      <c r="K38" s="49"/>
      <c r="L38" s="49"/>
      <c r="M38" s="49"/>
      <c r="N38" s="49"/>
      <c r="O38" s="49"/>
      <c r="P38" s="49"/>
      <c r="Q38" s="49"/>
      <c r="R38" s="49">
        <v>1</v>
      </c>
      <c r="S38" s="49" t="s">
        <v>12</v>
      </c>
      <c r="T38" s="49" t="s">
        <v>12</v>
      </c>
      <c r="U38" s="49" t="s">
        <v>12</v>
      </c>
      <c r="V38" s="49" t="s">
        <v>12</v>
      </c>
      <c r="W38" s="49" t="s">
        <v>154</v>
      </c>
      <c r="X38" s="44" t="s">
        <v>211</v>
      </c>
    </row>
    <row r="39" spans="1:25" s="55" customFormat="1" ht="36.75" customHeight="1">
      <c r="A39" s="49">
        <v>28</v>
      </c>
      <c r="B39" s="51" t="s">
        <v>43</v>
      </c>
      <c r="C39" s="49">
        <f t="shared" si="3"/>
        <v>2</v>
      </c>
      <c r="D39" s="49">
        <v>0</v>
      </c>
      <c r="E39" s="49">
        <f>1+1</f>
        <v>2</v>
      </c>
      <c r="F39" s="45">
        <f t="shared" si="4"/>
        <v>2</v>
      </c>
      <c r="G39" s="49">
        <v>2</v>
      </c>
      <c r="H39" s="49">
        <v>0</v>
      </c>
      <c r="I39" s="49">
        <v>0</v>
      </c>
      <c r="J39" s="49" t="s">
        <v>58</v>
      </c>
      <c r="K39" s="49"/>
      <c r="L39" s="49"/>
      <c r="M39" s="49"/>
      <c r="N39" s="49"/>
      <c r="O39" s="49"/>
      <c r="P39" s="49"/>
      <c r="Q39" s="49">
        <v>1</v>
      </c>
      <c r="R39" s="49"/>
      <c r="S39" s="49" t="s">
        <v>12</v>
      </c>
      <c r="T39" s="49" t="s">
        <v>12</v>
      </c>
      <c r="U39" s="49" t="s">
        <v>12</v>
      </c>
      <c r="V39" s="49" t="s">
        <v>12</v>
      </c>
      <c r="W39" s="49" t="s">
        <v>127</v>
      </c>
      <c r="X39" s="44" t="s">
        <v>212</v>
      </c>
      <c r="Y39" s="44"/>
    </row>
    <row r="40" spans="1:25" s="55" customFormat="1" ht="36.75" customHeight="1">
      <c r="A40" s="49">
        <v>29</v>
      </c>
      <c r="B40" s="51" t="s">
        <v>44</v>
      </c>
      <c r="C40" s="49">
        <f t="shared" si="3"/>
        <v>2</v>
      </c>
      <c r="D40" s="49">
        <v>0</v>
      </c>
      <c r="E40" s="49">
        <f>1+1</f>
        <v>2</v>
      </c>
      <c r="F40" s="45">
        <f t="shared" si="4"/>
        <v>2</v>
      </c>
      <c r="G40" s="49">
        <v>0</v>
      </c>
      <c r="H40" s="49">
        <v>2</v>
      </c>
      <c r="I40" s="49">
        <v>0</v>
      </c>
      <c r="J40" s="49" t="s">
        <v>75</v>
      </c>
      <c r="K40" s="49"/>
      <c r="L40" s="49"/>
      <c r="M40" s="49"/>
      <c r="N40" s="49"/>
      <c r="O40" s="49"/>
      <c r="P40" s="49"/>
      <c r="Q40" s="49">
        <v>1</v>
      </c>
      <c r="R40" s="49"/>
      <c r="S40" s="49" t="s">
        <v>12</v>
      </c>
      <c r="T40" s="49" t="s">
        <v>12</v>
      </c>
      <c r="U40" s="49" t="s">
        <v>12</v>
      </c>
      <c r="V40" s="49" t="s">
        <v>12</v>
      </c>
      <c r="W40" s="49" t="s">
        <v>165</v>
      </c>
      <c r="X40" s="44" t="s">
        <v>213</v>
      </c>
      <c r="Y40" s="44"/>
    </row>
    <row r="41" spans="1:25" ht="36.75" customHeight="1">
      <c r="A41" s="45" t="s">
        <v>45</v>
      </c>
      <c r="B41" s="50" t="s">
        <v>46</v>
      </c>
      <c r="C41" s="45">
        <f t="shared" si="3"/>
        <v>15</v>
      </c>
      <c r="D41" s="45">
        <f>SUM(D42:D46)</f>
        <v>3</v>
      </c>
      <c r="E41" s="45">
        <f>SUM(E42:E46)</f>
        <v>12</v>
      </c>
      <c r="F41" s="45">
        <f t="shared" ref="F41:H41" si="13">SUM(F42:F46)</f>
        <v>10</v>
      </c>
      <c r="G41" s="45">
        <f t="shared" si="13"/>
        <v>5</v>
      </c>
      <c r="H41" s="45">
        <f t="shared" si="13"/>
        <v>5</v>
      </c>
      <c r="I41" s="52"/>
      <c r="J41" s="45"/>
      <c r="K41" s="45">
        <f t="shared" ref="K41:R41" si="14">SUM(K42:K46)</f>
        <v>0</v>
      </c>
      <c r="L41" s="45">
        <f t="shared" si="14"/>
        <v>0</v>
      </c>
      <c r="M41" s="45">
        <f t="shared" si="14"/>
        <v>1</v>
      </c>
      <c r="N41" s="45">
        <f t="shared" si="14"/>
        <v>1</v>
      </c>
      <c r="O41" s="45">
        <f t="shared" si="14"/>
        <v>0</v>
      </c>
      <c r="P41" s="45">
        <f t="shared" si="14"/>
        <v>0</v>
      </c>
      <c r="Q41" s="45">
        <f t="shared" si="14"/>
        <v>2</v>
      </c>
      <c r="R41" s="45">
        <f t="shared" si="14"/>
        <v>1</v>
      </c>
      <c r="S41" s="49" t="s">
        <v>12</v>
      </c>
      <c r="T41" s="49" t="s">
        <v>12</v>
      </c>
      <c r="U41" s="49" t="s">
        <v>12</v>
      </c>
      <c r="V41" s="49" t="s">
        <v>12</v>
      </c>
      <c r="W41" s="45"/>
      <c r="X41" s="44"/>
    </row>
    <row r="42" spans="1:25" s="55" customFormat="1" ht="36.75" customHeight="1">
      <c r="A42" s="49">
        <v>30</v>
      </c>
      <c r="B42" s="51" t="s">
        <v>47</v>
      </c>
      <c r="C42" s="49">
        <f t="shared" si="3"/>
        <v>2</v>
      </c>
      <c r="D42" s="49">
        <v>0</v>
      </c>
      <c r="E42" s="49">
        <f>1+1</f>
        <v>2</v>
      </c>
      <c r="F42" s="45">
        <f t="shared" si="4"/>
        <v>0</v>
      </c>
      <c r="G42" s="49">
        <v>0</v>
      </c>
      <c r="H42" s="49">
        <v>0</v>
      </c>
      <c r="I42" s="49">
        <v>0</v>
      </c>
      <c r="J42" s="49" t="s">
        <v>22</v>
      </c>
      <c r="K42" s="49"/>
      <c r="L42" s="49"/>
      <c r="M42" s="49"/>
      <c r="N42" s="49"/>
      <c r="O42" s="49"/>
      <c r="P42" s="49"/>
      <c r="Q42" s="49"/>
      <c r="R42" s="49">
        <v>1</v>
      </c>
      <c r="S42" s="49" t="s">
        <v>12</v>
      </c>
      <c r="T42" s="49" t="s">
        <v>12</v>
      </c>
      <c r="U42" s="49" t="s">
        <v>12</v>
      </c>
      <c r="V42" s="49" t="s">
        <v>12</v>
      </c>
      <c r="W42" s="49" t="s">
        <v>129</v>
      </c>
      <c r="X42" s="44" t="s">
        <v>186</v>
      </c>
      <c r="Y42" s="44"/>
    </row>
    <row r="43" spans="1:25" ht="36.75" customHeight="1">
      <c r="A43" s="49">
        <v>31</v>
      </c>
      <c r="B43" s="51" t="s">
        <v>48</v>
      </c>
      <c r="C43" s="49">
        <f t="shared" si="3"/>
        <v>2</v>
      </c>
      <c r="D43" s="49">
        <v>0</v>
      </c>
      <c r="E43" s="49">
        <f>1+1</f>
        <v>2</v>
      </c>
      <c r="F43" s="45">
        <f t="shared" si="4"/>
        <v>2</v>
      </c>
      <c r="G43" s="49">
        <v>0</v>
      </c>
      <c r="H43" s="49">
        <v>2</v>
      </c>
      <c r="I43" s="49">
        <v>0</v>
      </c>
      <c r="J43" s="49" t="s">
        <v>22</v>
      </c>
      <c r="K43" s="49"/>
      <c r="L43" s="49"/>
      <c r="M43" s="49"/>
      <c r="N43" s="49">
        <v>1</v>
      </c>
      <c r="O43" s="49"/>
      <c r="P43" s="49"/>
      <c r="Q43" s="49"/>
      <c r="R43" s="49"/>
      <c r="S43" s="49" t="s">
        <v>12</v>
      </c>
      <c r="T43" s="49" t="s">
        <v>12</v>
      </c>
      <c r="U43" s="49" t="s">
        <v>12</v>
      </c>
      <c r="V43" s="49" t="s">
        <v>12</v>
      </c>
      <c r="W43" s="49" t="s">
        <v>130</v>
      </c>
      <c r="X43" s="44" t="s">
        <v>187</v>
      </c>
    </row>
    <row r="44" spans="1:25" s="55" customFormat="1" ht="60.75" customHeight="1">
      <c r="A44" s="49">
        <v>32</v>
      </c>
      <c r="B44" s="51" t="s">
        <v>49</v>
      </c>
      <c r="C44" s="49">
        <f t="shared" si="3"/>
        <v>4</v>
      </c>
      <c r="D44" s="49">
        <v>1</v>
      </c>
      <c r="E44" s="49">
        <v>3</v>
      </c>
      <c r="F44" s="45">
        <f t="shared" si="4"/>
        <v>3</v>
      </c>
      <c r="G44" s="49">
        <v>3</v>
      </c>
      <c r="H44" s="49">
        <v>0</v>
      </c>
      <c r="I44" s="52" t="s">
        <v>92</v>
      </c>
      <c r="J44" s="49" t="s">
        <v>11</v>
      </c>
      <c r="K44" s="49"/>
      <c r="L44" s="49"/>
      <c r="M44" s="49"/>
      <c r="N44" s="49"/>
      <c r="O44" s="49"/>
      <c r="P44" s="49"/>
      <c r="Q44" s="49">
        <v>1</v>
      </c>
      <c r="R44" s="49"/>
      <c r="S44" s="49" t="s">
        <v>12</v>
      </c>
      <c r="T44" s="49" t="s">
        <v>12</v>
      </c>
      <c r="U44" s="49" t="s">
        <v>12</v>
      </c>
      <c r="V44" s="49" t="s">
        <v>12</v>
      </c>
      <c r="W44" s="49" t="s">
        <v>148</v>
      </c>
      <c r="X44" s="44" t="s">
        <v>214</v>
      </c>
      <c r="Y44" s="44"/>
    </row>
    <row r="45" spans="1:25" s="54" customFormat="1" ht="55.5" customHeight="1">
      <c r="A45" s="49">
        <v>33</v>
      </c>
      <c r="B45" s="51" t="s">
        <v>50</v>
      </c>
      <c r="C45" s="49">
        <f t="shared" si="3"/>
        <v>4</v>
      </c>
      <c r="D45" s="49">
        <v>1</v>
      </c>
      <c r="E45" s="49">
        <f>1+1+1</f>
        <v>3</v>
      </c>
      <c r="F45" s="45">
        <f t="shared" si="4"/>
        <v>3</v>
      </c>
      <c r="G45" s="49">
        <v>0</v>
      </c>
      <c r="H45" s="49">
        <v>3</v>
      </c>
      <c r="I45" s="52" t="s">
        <v>92</v>
      </c>
      <c r="J45" s="49" t="s">
        <v>54</v>
      </c>
      <c r="K45" s="49"/>
      <c r="L45" s="49"/>
      <c r="M45" s="49">
        <v>1</v>
      </c>
      <c r="N45" s="49"/>
      <c r="O45" s="49"/>
      <c r="P45" s="49"/>
      <c r="Q45" s="49"/>
      <c r="R45" s="49"/>
      <c r="S45" s="49" t="s">
        <v>12</v>
      </c>
      <c r="T45" s="49" t="s">
        <v>12</v>
      </c>
      <c r="U45" s="49" t="s">
        <v>12</v>
      </c>
      <c r="V45" s="49" t="s">
        <v>12</v>
      </c>
      <c r="W45" s="49" t="s">
        <v>166</v>
      </c>
      <c r="X45" s="44"/>
      <c r="Y45" s="44"/>
    </row>
    <row r="46" spans="1:25" s="55" customFormat="1" ht="64.5" customHeight="1">
      <c r="A46" s="49">
        <v>34</v>
      </c>
      <c r="B46" s="51" t="s">
        <v>51</v>
      </c>
      <c r="C46" s="49">
        <f t="shared" si="3"/>
        <v>3</v>
      </c>
      <c r="D46" s="49">
        <v>1</v>
      </c>
      <c r="E46" s="49">
        <v>2</v>
      </c>
      <c r="F46" s="45">
        <f t="shared" si="4"/>
        <v>2</v>
      </c>
      <c r="G46" s="64">
        <v>2</v>
      </c>
      <c r="H46" s="64">
        <v>0</v>
      </c>
      <c r="I46" s="52" t="s">
        <v>92</v>
      </c>
      <c r="J46" s="49" t="s">
        <v>59</v>
      </c>
      <c r="K46" s="49"/>
      <c r="L46" s="49"/>
      <c r="M46" s="49"/>
      <c r="N46" s="49"/>
      <c r="O46" s="49"/>
      <c r="P46" s="49"/>
      <c r="Q46" s="49">
        <v>1</v>
      </c>
      <c r="R46" s="49"/>
      <c r="S46" s="49" t="s">
        <v>12</v>
      </c>
      <c r="T46" s="49" t="s">
        <v>12</v>
      </c>
      <c r="U46" s="49" t="s">
        <v>12</v>
      </c>
      <c r="V46" s="49" t="s">
        <v>12</v>
      </c>
      <c r="W46" s="49" t="s">
        <v>143</v>
      </c>
      <c r="X46" s="44" t="s">
        <v>215</v>
      </c>
      <c r="Y46" s="44" t="s">
        <v>180</v>
      </c>
    </row>
    <row r="48" spans="1:25">
      <c r="B48" s="43" t="s">
        <v>221</v>
      </c>
    </row>
    <row r="53" spans="2:9">
      <c r="B53" s="42"/>
      <c r="I53" s="58"/>
    </row>
  </sheetData>
  <mergeCells count="22">
    <mergeCell ref="W3:W6"/>
    <mergeCell ref="F3:H3"/>
    <mergeCell ref="C4:E4"/>
    <mergeCell ref="F4:H4"/>
    <mergeCell ref="A6:B6"/>
    <mergeCell ref="M3:M5"/>
    <mergeCell ref="N3:N5"/>
    <mergeCell ref="O3:O5"/>
    <mergeCell ref="P3:P5"/>
    <mergeCell ref="A3:A5"/>
    <mergeCell ref="B3:B5"/>
    <mergeCell ref="I3:I5"/>
    <mergeCell ref="J3:J5"/>
    <mergeCell ref="K3:K5"/>
    <mergeCell ref="L3:L5"/>
    <mergeCell ref="A2:V2"/>
    <mergeCell ref="I1:V1"/>
    <mergeCell ref="C3:E3"/>
    <mergeCell ref="Q3:Q5"/>
    <mergeCell ref="R3:R5"/>
    <mergeCell ref="S3:T5"/>
    <mergeCell ref="U3:V5"/>
  </mergeCells>
  <pageMargins left="0.2" right="0.2" top="0.5" bottom="0.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CƠ SƠ THUỘC BỘ</vt:lpstr>
      <vt:lpstr>nct 2</vt:lpstr>
      <vt:lpstr>te 2</vt:lpstr>
      <vt:lpstr>th 2</vt:lpstr>
      <vt:lpstr>cai nghiện ma túy</vt:lpstr>
      <vt:lpstr>kt 2</vt:lpstr>
      <vt:lpstr>TT2</vt:lpstr>
      <vt:lpstr>'kt 2'!Print_Titles</vt:lpstr>
      <vt:lpstr>'nct 2'!Print_Titles</vt:lpstr>
      <vt:lpstr>'te 2'!Print_Titles</vt:lpstr>
      <vt:lpstr>'th 2'!Print_Titles</vt:lpstr>
      <vt:lpstr>'TT2'!Print_Titles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dc:creator>
  <cp:lastModifiedBy>DELL</cp:lastModifiedBy>
  <cp:lastPrinted>2025-12-26T05:04:17Z</cp:lastPrinted>
  <dcterms:created xsi:type="dcterms:W3CDTF">2021-03-15T03:49:36Z</dcterms:created>
  <dcterms:modified xsi:type="dcterms:W3CDTF">2025-12-26T05:05:53Z</dcterms:modified>
</cp:coreProperties>
</file>